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GoBack" localSheetId="0">'БЕЗ УЧЕТА СЧЕТОВ БЮДЖЕТА'!$A$183</definedName>
    <definedName name="_xlnm._FilterDatabase" localSheetId="0" hidden="1">'БЕЗ УЧЕТА СЧЕТОВ БЮДЖЕТА'!$A$8:$J$8</definedName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<sst xmlns="http://schemas.openxmlformats.org/spreadsheetml/2006/main" count="2421" uniqueCount="492">
  <si>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</si>
  <si>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</si>
  <si>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</si>
  <si>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</si>
  <si>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</si>
  <si>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</si>
  <si>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</si>
  <si>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</si>
  <si>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</si>
  <si>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</si>
  <si>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</si>
  <si>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</si>
  <si>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</si>
  <si>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</si>
  <si>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</si>
  <si>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</si>
  <si>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</si>
  <si>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</si>
  <si>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</si>
  <si>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</si>
  <si>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</si>
  <si>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</si>
  <si>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</si>
  <si>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</si>
  <si>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</si>
  <si>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</si>
  <si>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</si>
  <si>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</si>
  <si>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</si>
  <si>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</si>
  <si>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</si>
  <si>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</si>
  <si>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</si>
  <si>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</si>
  <si>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</si>
  <si>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</si>
  <si>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</si>
  <si>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</si>
  <si>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</si>
  <si>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</si>
  <si>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</si>
  <si>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</si>
  <si>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</si>
  <si>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</si>
  <si>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</si>
  <si>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</si>
  <si>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</si>
  <si>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</si>
  <si>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</si>
  <si>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</si>
  <si>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</si>
  <si>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</si>
  <si>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</si>
  <si>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</si>
  <si>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</si>
  <si>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</si>
  <si>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</si>
  <si>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</si>
  <si>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</si>
  <si>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</si>
  <si>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</si>
  <si>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</si>
  <si>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</si>
  <si>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</si>
  <si>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</si>
  <si>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</si>
  <si>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</si>
  <si>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</si>
  <si>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</si>
  <si>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</si>
  <si>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</si>
  <si>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</si>
  <si>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</si>
  <si>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</si>
  <si>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</si>
  <si>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</si>
  <si>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</si>
  <si>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</si>
  <si>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</si>
  <si>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</si>
  <si>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</si>
  <si>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</si>
  <si>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</si>
  <si>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</si>
  <si>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</si>
  <si>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</si>
  <si>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</si>
  <si>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</si>
  <si>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</si>
  <si>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</si>
  <si>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</si>
  <si>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</si>
  <si>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</si>
  <si>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</si>
  <si>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</si>
  <si>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</si>
  <si>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</si>
  <si>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</si>
  <si>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</si>
  <si>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</si>
  <si>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</si>
  <si>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</si>
  <si>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</si>
  <si>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</si>
  <si>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</si>
  <si>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</si>
  <si>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</si>
  <si>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</si>
  <si>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</si>
  <si>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</si>
  <si>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</si>
  <si>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</si>
  <si>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</si>
  <si>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</si>
  <si>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</si>
  <si>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</si>
  <si>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</si>
  <si>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</si>
  <si>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</si>
  <si>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</si>
  <si>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</si>
  <si>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</si>
  <si>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</si>
  <si>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</si>
  <si>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</si>
  <si>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</si>
  <si>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</si>
  <si>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</si>
  <si>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</si>
  <si>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</si>
  <si>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</si>
  <si>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</si>
  <si>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</si>
  <si>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</si>
  <si>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</si>
  <si>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</si>
  <si>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</si>
  <si>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</si>
  <si>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</si>
  <si>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</si>
  <si>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</si>
  <si>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</si>
  <si>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</si>
  <si>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</si>
  <si>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</si>
  <si>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</si>
  <si>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</si>
  <si>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</si>
  <si>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</si>
  <si>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</si>
  <si>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</si>
  <si>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</si>
  <si>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</si>
  <si>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</si>
  <si>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</si>
  <si>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</si>
  <si>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</si>
  <si>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</si>
  <si>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</si>
  <si>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</si>
  <si>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</si>
  <si>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</si>
  <si>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</si>
  <si>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</si>
  <si>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</si>
  <si>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</si>
  <si>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</si>
  <si>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</si>
  <si>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</si>
  <si>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</si>
  <si>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</si>
  <si>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</si>
  <si>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</si>
  <si>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</si>
  <si>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</si>
  <si>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</si>
  <si>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</si>
  <si>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</si>
  <si>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</si>
  <si>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</si>
  <si>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</si>
  <si>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</si>
  <si>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</si>
  <si>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</si>
  <si>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</si>
  <si>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</si>
  <si>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</si>
  <si>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</si>
  <si>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</si>
  <si>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</si>
  <si>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</si>
  <si>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</si>
  <si>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</si>
  <si>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</si>
  <si>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</si>
  <si>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</si>
  <si>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</si>
  <si>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</si>
  <si>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</si>
  <si>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</si>
  <si>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</si>
  <si>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</si>
  <si>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</si>
  <si>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</si>
  <si>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</si>
  <si>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</si>
  <si>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</si>
  <si>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</si>
  <si>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</si>
  <si>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</si>
  <si>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</si>
  <si>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</si>
  <si>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</si>
  <si>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</si>
  <si>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</si>
  <si>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</si>
  <si>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</si>
  <si>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</si>
  <si>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</si>
  <si>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</si>
  <si>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</si>
  <si>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</si>
  <si>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</si>
  <si>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</si>
  <si>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</si>
  <si>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</si>
  <si>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</si>
  <si>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</si>
  <si>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</si>
  <si>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</si>
  <si>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</si>
  <si>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</si>
  <si>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</si>
  <si>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</si>
  <si>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</si>
  <si>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</si>
  <si>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</si>
  <si>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</si>
  <si>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</si>
  <si>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</si>
  <si>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</si>
  <si>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</si>
  <si>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</si>
  <si>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</si>
  <si>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</si>
  <si>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</si>
  <si>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</si>
  <si>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</si>
  <si>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</si>
  <si>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</si>
  <si>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</si>
  <si>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</si>
  <si>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</si>
  <si>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</si>
  <si>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</si>
  <si>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</si>
  <si>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</si>
  <si>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</si>
  <si>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</si>
  <si>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МП"Доступная среда для инвалидов ММР"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</si>
  <si>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</si>
  <si>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</si>
  <si>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</si>
  <si>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</si>
  <si>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</si>
  <si>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</si>
  <si>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</si>
  <si>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</si>
  <si>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</si>
  <si>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</si>
  <si>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</si>
  <si>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</si>
  <si>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</si>
  <si>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</si>
  <si>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</si>
  <si>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</si>
  <si>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</si>
  <si>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</si>
  <si>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</si>
  <si>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</si>
  <si>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</si>
  <si>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</si>
  <si>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</si>
  <si>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</si>
  <si>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</si>
  <si>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1900092620</t>
  </si>
  <si>
    <t>Расходы по обеспечение граждан твердым топливом (дровами)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</si>
  <si>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</si>
  <si>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</si>
  <si>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</si>
  <si>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</si>
  <si>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</si>
  <si>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</si>
  <si>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</si>
  <si>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</si>
  <si>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</si>
  <si>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</si>
  <si>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</si>
  <si>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</si>
  <si>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</si>
  <si>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</si>
  <si>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</si>
  <si>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</si>
  <si>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</si>
  <si>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</si>
  <si>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</si>
  <si>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</si>
  <si>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Расходы на развитие спортивной инфраструктуры, находящейся в муниципальной собственности за счет краевого бюджета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</si>
  <si>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</si>
  <si>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</si>
  <si>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</si>
  <si>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</si>
  <si>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</si>
  <si>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</si>
  <si>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</si>
  <si>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</si>
  <si>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</si>
  <si>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</si>
  <si>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</si>
  <si>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</si>
  <si>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</si>
  <si>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</si>
  <si>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</si>
  <si>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</si>
  <si>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</si>
  <si>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</si>
  <si>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</si>
  <si>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</si>
  <si>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</si>
  <si>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</si>
  <si>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</si>
  <si>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</si>
  <si>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</si>
  <si>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</si>
  <si>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</si>
  <si>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</si>
  <si>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</si>
  <si>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</si>
  <si>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</si>
  <si>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</si>
  <si>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</si>
  <si>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</si>
  <si>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</si>
  <si>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</si>
  <si>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</si>
  <si>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</si>
  <si>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</si>
  <si>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</si>
  <si>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</si>
  <si>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</si>
  <si>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</si>
  <si>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</si>
  <si>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</si>
  <si>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</si>
  <si>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</si>
  <si>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</si>
  <si>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</si>
  <si>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</si>
  <si>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</si>
  <si>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</si>
  <si>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</si>
  <si>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</si>
  <si>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</si>
  <si>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</si>
  <si>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</si>
  <si>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</si>
  <si>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</si>
  <si>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Уплата прочих налогов и сборов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</si>
  <si>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</si>
  <si>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</si>
  <si>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</si>
  <si>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</si>
  <si>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</si>
  <si>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</si>
  <si>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</si>
  <si>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</si>
  <si>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</si>
  <si>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</si>
  <si>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</si>
  <si>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</si>
  <si>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</si>
  <si>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</si>
  <si>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</si>
  <si>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</si>
  <si>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</si>
  <si>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</si>
  <si>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634</t>
  </si>
  <si>
    <t>Предоставление субсидий бюджетным, автономным учреждениям и иным некоммерческим организациям</t>
  </si>
  <si>
    <t>Иные субсидии некоммерческим организациям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</si>
  <si>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</si>
  <si>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</si>
  <si>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</si>
  <si>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</si>
  <si>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</si>
  <si>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>2100000000</t>
  </si>
  <si>
    <t>МП"Программа комплексного развития системы социальной инфраструктуры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</si>
  <si>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</si>
  <si>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Муниципальная программа «Комплексного развития систем социальной инфраструктуры в ММР»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</si>
  <si>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</si>
  <si>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</si>
  <si>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</si>
  <si>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</si>
  <si>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</si>
  <si>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</si>
  <si>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</si>
  <si>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</si>
  <si>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</si>
  <si>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</si>
  <si>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</si>
  <si>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</si>
  <si>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</si>
  <si>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</si>
  <si>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</si>
  <si>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210P592190</t>
  </si>
  <si>
    <t>210P5S2190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</si>
  <si>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</si>
  <si>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</si>
  <si>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9999912050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</si>
  <si>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</si>
  <si>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</si>
  <si>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</si>
  <si>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</si>
  <si>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2100011610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</si>
  <si>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</si>
  <si>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</si>
  <si>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</si>
  <si>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</si>
  <si>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</si>
  <si>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Подпрограмма "Персонифицированное дополнительное образование детей"</t>
  </si>
  <si>
    <t>0360000000</t>
  </si>
  <si>
    <t>0360011691</t>
  </si>
  <si>
    <t>Гранты в форме субсидии бюджетным учреждениям</t>
  </si>
  <si>
    <t>613</t>
  </si>
  <si>
    <t>МП"Содействие развитию малого и среднего предпринимательства на территории ММР 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</si>
  <si>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</si>
  <si>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26000R0820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</si>
  <si>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</si>
  <si>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</si>
  <si>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</si>
  <si>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</si>
  <si>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</si>
  <si>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150P552280</t>
  </si>
  <si>
    <t>Оснащение объектов спортивной инфраструктуры спортивно-технологическим оборудованием</t>
  </si>
  <si>
    <t>9999993130</t>
  </si>
  <si>
    <t>020E193140</t>
  </si>
  <si>
    <t>031E193140</t>
  </si>
  <si>
    <t>032E193140</t>
  </si>
  <si>
    <t>033E193140</t>
  </si>
  <si>
    <t>1100011610</t>
  </si>
  <si>
    <t>Мероприятия администрации муниципального района по обеспечению содержания, ремонта автомобильных дорог, мест общего пользования и сооружений на них за счет дорожного фонда</t>
  </si>
  <si>
    <t>Контрольно-счетная комиссия Михайловского муниципального района</t>
  </si>
  <si>
    <t>Годовой план уточненный</t>
  </si>
  <si>
    <t>Исполнено</t>
  </si>
  <si>
    <t>% исполнения к первоначально утвержденным расходам</t>
  </si>
  <si>
    <t>% исполнения к уточненным расходам</t>
  </si>
  <si>
    <t>Годовой план на 01.01.2022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</si>
  <si>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</si>
  <si>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</si>
  <si>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</si>
  <si>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</si>
  <si>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</si>
  <si>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Обеспечение пожарной безопасности
</t>
  </si>
  <si>
    <t>0310</t>
  </si>
  <si>
    <t>Обеспечение первичных мер пожарной безопасности в границах муниципальных районов за границами городских и сельских населенных пунктов</t>
  </si>
  <si>
    <t>9999910710</t>
  </si>
  <si>
    <t xml:space="preserve"> Межбюджетные трансферты
</t>
  </si>
  <si>
    <t xml:space="preserve">Иные межбюджетные трансферты
</t>
  </si>
  <si>
    <t xml:space="preserve">  Расходы на выплаты персоналу государственных (муниципальных) органов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</si>
  <si>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</si>
  <si>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</si>
  <si>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</si>
  <si>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</si>
  <si>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</si>
  <si>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</si>
  <si>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</si>
  <si>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Реализация мероприятий по модернизации школьных систем образования</t>
  </si>
  <si>
    <t>03100L7500</t>
  </si>
  <si>
    <t>21000L7500</t>
  </si>
  <si>
    <t>Мероприятия учреждений по развитию общего образования</t>
  </si>
  <si>
    <t>0310021691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</si>
  <si>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</si>
  <si>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0203</t>
  </si>
  <si>
    <t>Резервный фонд администрации Михайловского муниципального района</t>
  </si>
  <si>
    <t>0406</t>
  </si>
  <si>
    <t>Водное хозяйство</t>
  </si>
  <si>
    <t>03100R3040</t>
  </si>
  <si>
    <t>Пособия и компенсации гражданам и иные социальные выплаты, кроме публичных нормативных обязательств</t>
  </si>
  <si>
    <t>МОБИЛИЗАЦИОННАЯ И ВНЕВОЙСКОВАЯ ПОДГОТОВКА</t>
  </si>
  <si>
    <t>Приложение 2 к решению Думы</t>
  </si>
  <si>
    <t>районного бюджета за 2022 год по разделам, подразделам, целевым статьям и видам расходов в соответствии с бюджетной классификацией РФ</t>
  </si>
  <si>
    <t>Михайловского муниципального района</t>
  </si>
  <si>
    <t xml:space="preserve"> №336  от 30.05.2023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</si>
</sst>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33" fillId="20" borderId="1">
      <alignment horizontal="right" vertical="top" shrinkToFit="1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9" fontId="7" fillId="36" borderId="11" xfId="0" applyNumberFormat="1" applyFont="1" applyFill="1" applyBorder="1" applyAlignment="1">
      <alignment horizontal="center" vertical="center" shrinkToFit="1"/>
    </xf>
    <xf numFmtId="0" fontId="7" fillId="36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1" xfId="0" applyFont="1" applyFill="1" applyBorder="1" applyAlignment="1">
      <alignment horizontal="center" vertical="top" wrapText="1"/>
    </xf>
    <xf numFmtId="49" fontId="5" fillId="37" borderId="11" xfId="0" applyNumberFormat="1" applyFont="1" applyFill="1" applyBorder="1" applyAlignment="1">
      <alignment horizontal="center" vertical="center" shrinkToFit="1"/>
    </xf>
    <xf numFmtId="49" fontId="2" fillId="38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top" wrapText="1"/>
    </xf>
    <xf numFmtId="0" fontId="7" fillId="36" borderId="1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6" borderId="11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6" borderId="1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vertical="top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vertical="top" wrapText="1" shrinkToFit="1"/>
    </xf>
    <xf numFmtId="0" fontId="2" fillId="39" borderId="11" xfId="0" applyFont="1" applyFill="1" applyBorder="1" applyAlignment="1">
      <alignment horizontal="left" vertical="top" wrapText="1"/>
    </xf>
    <xf numFmtId="0" fontId="2" fillId="38" borderId="11" xfId="0" applyNumberFormat="1" applyFont="1" applyFill="1" applyBorder="1" applyAlignment="1">
      <alignment horizontal="left" vertical="top" wrapText="1"/>
    </xf>
    <xf numFmtId="0" fontId="7" fillId="38" borderId="11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vertical="top" wrapText="1"/>
    </xf>
    <xf numFmtId="49" fontId="5" fillId="35" borderId="11" xfId="0" applyNumberFormat="1" applyFont="1" applyFill="1" applyBorder="1" applyAlignment="1">
      <alignment horizontal="center" vertical="center" shrinkToFit="1"/>
    </xf>
    <xf numFmtId="49" fontId="5" fillId="39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left" vertical="top" wrapText="1"/>
    </xf>
    <xf numFmtId="177" fontId="5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center" vertical="top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vertical="top" wrapText="1"/>
    </xf>
    <xf numFmtId="0" fontId="2" fillId="39" borderId="12" xfId="0" applyFont="1" applyFill="1" applyBorder="1" applyAlignment="1">
      <alignment horizontal="left" vertical="top" wrapText="1"/>
    </xf>
    <xf numFmtId="184" fontId="1" fillId="0" borderId="0" xfId="0" applyNumberFormat="1" applyFont="1" applyAlignment="1">
      <alignment/>
    </xf>
    <xf numFmtId="177" fontId="2" fillId="36" borderId="11" xfId="0" applyNumberFormat="1" applyFont="1" applyFill="1" applyBorder="1" applyAlignment="1">
      <alignment horizontal="center" vertical="center" wrapText="1" shrinkToFit="1"/>
    </xf>
    <xf numFmtId="171" fontId="1" fillId="0" borderId="0" xfId="61" applyFont="1" applyAlignment="1">
      <alignment/>
    </xf>
    <xf numFmtId="192" fontId="11" fillId="0" borderId="0" xfId="0" applyNumberFormat="1" applyFont="1" applyAlignment="1">
      <alignment shrinkToFit="1"/>
    </xf>
    <xf numFmtId="186" fontId="1" fillId="0" borderId="0" xfId="61" applyNumberFormat="1" applyFont="1" applyAlignment="1">
      <alignment shrinkToFit="1"/>
    </xf>
    <xf numFmtId="0" fontId="1" fillId="0" borderId="0" xfId="0" applyFont="1" applyAlignment="1">
      <alignment wrapText="1"/>
    </xf>
    <xf numFmtId="0" fontId="1" fillId="34" borderId="11" xfId="0" applyFont="1" applyFill="1" applyBorder="1" applyAlignment="1">
      <alignment horizontal="center" vertical="center" wrapText="1"/>
    </xf>
    <xf numFmtId="177" fontId="4" fillId="34" borderId="11" xfId="0" applyNumberFormat="1" applyFont="1" applyFill="1" applyBorder="1" applyAlignment="1">
      <alignment horizontal="center" vertical="center" wrapText="1"/>
    </xf>
    <xf numFmtId="177" fontId="1" fillId="40" borderId="11" xfId="0" applyNumberFormat="1" applyFont="1" applyFill="1" applyBorder="1" applyAlignment="1">
      <alignment horizontal="center" vertical="center" wrapText="1"/>
    </xf>
    <xf numFmtId="171" fontId="1" fillId="40" borderId="11" xfId="61" applyFont="1" applyFill="1" applyBorder="1" applyAlignment="1">
      <alignment horizontal="center" vertical="center" wrapText="1"/>
    </xf>
    <xf numFmtId="2" fontId="4" fillId="41" borderId="11" xfId="0" applyNumberFormat="1" applyFont="1" applyFill="1" applyBorder="1" applyAlignment="1">
      <alignment horizontal="center" vertical="center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61" applyNumberFormat="1" applyFont="1" applyFill="1" applyBorder="1" applyAlignment="1">
      <alignment horizontal="center" vertical="center" shrinkToFit="1"/>
    </xf>
    <xf numFmtId="177" fontId="2" fillId="38" borderId="11" xfId="61" applyNumberFormat="1" applyFont="1" applyFill="1" applyBorder="1" applyAlignment="1">
      <alignment horizontal="center" vertical="center" shrinkToFit="1"/>
    </xf>
    <xf numFmtId="177" fontId="2" fillId="35" borderId="11" xfId="61" applyNumberFormat="1" applyFont="1" applyFill="1" applyBorder="1" applyAlignment="1">
      <alignment horizontal="center" vertical="center" shrinkToFit="1"/>
    </xf>
    <xf numFmtId="177" fontId="2" fillId="39" borderId="11" xfId="61" applyNumberFormat="1" applyFont="1" applyFill="1" applyBorder="1" applyAlignment="1">
      <alignment horizontal="center" vertical="center" shrinkToFit="1"/>
    </xf>
    <xf numFmtId="177" fontId="2" fillId="40" borderId="11" xfId="0" applyNumberFormat="1" applyFont="1" applyFill="1" applyBorder="1" applyAlignment="1">
      <alignment horizontal="center" vertical="center" shrinkToFit="1"/>
    </xf>
    <xf numFmtId="177" fontId="5" fillId="39" borderId="13" xfId="0" applyNumberFormat="1" applyFont="1" applyFill="1" applyBorder="1" applyAlignment="1">
      <alignment horizontal="center" vertical="center" shrinkToFit="1"/>
    </xf>
    <xf numFmtId="0" fontId="2" fillId="6" borderId="11" xfId="0" applyFont="1" applyFill="1" applyBorder="1" applyAlignment="1">
      <alignment vertical="top" wrapText="1"/>
    </xf>
    <xf numFmtId="49" fontId="2" fillId="6" borderId="11" xfId="0" applyNumberFormat="1" applyFont="1" applyFill="1" applyBorder="1" applyAlignment="1">
      <alignment horizontal="center" vertical="center" shrinkToFit="1"/>
    </xf>
    <xf numFmtId="177" fontId="2" fillId="6" borderId="11" xfId="0" applyNumberFormat="1" applyFont="1" applyFill="1" applyBorder="1" applyAlignment="1">
      <alignment horizontal="center" vertical="center" shrinkToFit="1"/>
    </xf>
    <xf numFmtId="0" fontId="2" fillId="12" borderId="11" xfId="0" applyFont="1" applyFill="1" applyBorder="1" applyAlignment="1">
      <alignment vertical="top" wrapText="1"/>
    </xf>
    <xf numFmtId="49" fontId="2" fillId="12" borderId="11" xfId="0" applyNumberFormat="1" applyFont="1" applyFill="1" applyBorder="1" applyAlignment="1">
      <alignment horizontal="center" vertical="center" shrinkToFit="1"/>
    </xf>
    <xf numFmtId="49" fontId="7" fillId="12" borderId="11" xfId="0" applyNumberFormat="1" applyFont="1" applyFill="1" applyBorder="1" applyAlignment="1">
      <alignment horizontal="center" vertical="center" shrinkToFit="1"/>
    </xf>
    <xf numFmtId="177" fontId="2" fillId="12" borderId="11" xfId="0" applyNumberFormat="1" applyFont="1" applyFill="1" applyBorder="1" applyAlignment="1">
      <alignment horizontal="center" vertical="center" shrinkToFit="1"/>
    </xf>
    <xf numFmtId="177" fontId="2" fillId="6" borderId="11" xfId="61" applyNumberFormat="1" applyFont="1" applyFill="1" applyBorder="1" applyAlignment="1">
      <alignment horizontal="center" vertical="center" shrinkToFit="1"/>
    </xf>
    <xf numFmtId="0" fontId="2" fillId="6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10" borderId="11" xfId="0" applyFont="1" applyFill="1" applyBorder="1" applyAlignment="1">
      <alignment vertical="top" wrapText="1"/>
    </xf>
    <xf numFmtId="49" fontId="2" fillId="10" borderId="11" xfId="0" applyNumberFormat="1" applyFont="1" applyFill="1" applyBorder="1" applyAlignment="1">
      <alignment horizontal="center" vertical="center" shrinkToFit="1"/>
    </xf>
    <xf numFmtId="177" fontId="2" fillId="10" borderId="11" xfId="0" applyNumberFormat="1" applyFont="1" applyFill="1" applyBorder="1" applyAlignment="1">
      <alignment horizontal="center" vertical="center" shrinkToFit="1"/>
    </xf>
    <xf numFmtId="0" fontId="2" fillId="41" borderId="0" xfId="0" applyFont="1" applyFill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34" borderId="13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1"/>
  <sheetViews>
    <sheetView showGridLines="0" tabSelected="1" view="pageBreakPreview" zoomScale="70" zoomScaleSheetLayoutView="70" zoomScalePageLayoutView="0" workbookViewId="0" topLeftCell="A1">
      <selection activeCell="A5" sqref="A5:J5"/>
    </sheetView>
  </sheetViews>
  <sheetFormatPr defaultColWidth="9.00390625" defaultRowHeight="12.75" outlineLevelRow="6"/>
  <cols>
    <col min="1" max="1" width="69.25390625" style="1" customWidth="1"/>
    <col min="2" max="2" width="8.875" style="1" customWidth="1"/>
    <col min="3" max="3" width="16.125" style="1" customWidth="1"/>
    <col min="4" max="4" width="9.00390625" style="1" customWidth="1"/>
    <col min="5" max="5" width="0" style="1" hidden="1" customWidth="1"/>
    <col min="6" max="6" width="14.875" style="1" customWidth="1"/>
    <col min="7" max="7" width="17.75390625" style="1" customWidth="1"/>
    <col min="8" max="8" width="14.625" style="1" customWidth="1"/>
    <col min="9" max="9" width="14.125" style="1" customWidth="1"/>
    <col min="10" max="10" width="14.875" style="1" customWidth="1"/>
    <col min="11" max="16384" width="9.125" style="1" customWidth="1"/>
  </cols>
  <sheetData>
    <row r="1" spans="7:10" ht="12.75">
      <c r="G1" s="83" t="s">
        <v>488</v>
      </c>
      <c r="H1" s="83"/>
      <c r="I1" s="84"/>
      <c r="J1" s="84"/>
    </row>
    <row r="2" spans="2:10" ht="9" customHeight="1">
      <c r="B2" s="50"/>
      <c r="C2" s="50"/>
      <c r="D2" s="50"/>
      <c r="E2" s="50"/>
      <c r="F2" s="50"/>
      <c r="G2" s="85" t="s">
        <v>490</v>
      </c>
      <c r="H2" s="85"/>
      <c r="I2" s="84"/>
      <c r="J2" s="84"/>
    </row>
    <row r="3" spans="7:10" ht="12.75">
      <c r="G3" s="83" t="s">
        <v>491</v>
      </c>
      <c r="H3" s="83"/>
      <c r="I3" s="84"/>
      <c r="J3" s="84"/>
    </row>
    <row r="5" spans="1:10" ht="30.75" customHeight="1">
      <c r="A5" s="80" t="s">
        <v>44</v>
      </c>
      <c r="B5" s="80"/>
      <c r="C5" s="80"/>
      <c r="D5" s="80"/>
      <c r="E5" s="80"/>
      <c r="F5" s="80"/>
      <c r="G5" s="79"/>
      <c r="H5" s="79"/>
      <c r="I5" s="79"/>
      <c r="J5" s="79"/>
    </row>
    <row r="6" spans="1:10" ht="57" customHeight="1">
      <c r="A6" s="78" t="s">
        <v>489</v>
      </c>
      <c r="B6" s="78"/>
      <c r="C6" s="78"/>
      <c r="D6" s="78"/>
      <c r="E6" s="78"/>
      <c r="F6" s="78"/>
      <c r="G6" s="79"/>
      <c r="H6" s="79"/>
      <c r="I6" s="79"/>
      <c r="J6" s="79"/>
    </row>
    <row r="7" spans="1:10" ht="15.75">
      <c r="A7" s="82"/>
      <c r="B7" s="82"/>
      <c r="C7" s="82"/>
      <c r="D7" s="82"/>
      <c r="E7" s="82"/>
      <c r="F7" s="82"/>
      <c r="G7" s="82"/>
      <c r="H7" s="82"/>
      <c r="J7" s="72" t="s">
        <v>62</v>
      </c>
    </row>
    <row r="8" spans="1:10" ht="5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51" t="s">
        <v>455</v>
      </c>
      <c r="G8" s="51" t="s">
        <v>451</v>
      </c>
      <c r="H8" s="52" t="s">
        <v>452</v>
      </c>
      <c r="I8" s="53" t="s">
        <v>453</v>
      </c>
      <c r="J8" s="54" t="s">
        <v>454</v>
      </c>
    </row>
    <row r="9" spans="1:10" ht="18.75" customHeight="1" outlineLevel="2">
      <c r="A9" s="10" t="s">
        <v>58</v>
      </c>
      <c r="B9" s="11" t="s">
        <v>57</v>
      </c>
      <c r="C9" s="11" t="s">
        <v>208</v>
      </c>
      <c r="D9" s="11" t="s">
        <v>5</v>
      </c>
      <c r="E9" s="11"/>
      <c r="F9" s="36">
        <f>F10+F18+F39+F59+F79+F84+F53+F73</f>
        <v>138052.71307</v>
      </c>
      <c r="G9" s="36">
        <f>G10+G18+G39+G59+G79+G84+G53+G73</f>
        <v>164565.04634000003</v>
      </c>
      <c r="H9" s="36">
        <f>H10+H18+H39+H59+H79+H84+H53+H73</f>
        <v>137003.236</v>
      </c>
      <c r="I9" s="55">
        <f>H9/F9*100</f>
        <v>99.23979974992027</v>
      </c>
      <c r="J9" s="55">
        <f>H9/G9*100</f>
        <v>83.25172267563073</v>
      </c>
    </row>
    <row r="10" spans="1:10" s="19" customFormat="1" ht="33" customHeight="1" outlineLevel="3">
      <c r="A10" s="16" t="s">
        <v>24</v>
      </c>
      <c r="B10" s="18" t="s">
        <v>6</v>
      </c>
      <c r="C10" s="18" t="s">
        <v>208</v>
      </c>
      <c r="D10" s="18" t="s">
        <v>5</v>
      </c>
      <c r="E10" s="18"/>
      <c r="F10" s="46">
        <f>F11</f>
        <v>3409.9</v>
      </c>
      <c r="G10" s="46">
        <f aca="true" t="shared" si="0" ref="G10:H13">G11</f>
        <v>3591.8562</v>
      </c>
      <c r="H10" s="46">
        <f t="shared" si="0"/>
        <v>3591.7700000000004</v>
      </c>
      <c r="I10" s="55">
        <f aca="true" t="shared" si="1" ref="I10:I70">H10/F10*100</f>
        <v>105.33358749523447</v>
      </c>
      <c r="J10" s="55">
        <f aca="true" t="shared" si="2" ref="J10:J70">H10/G10*100</f>
        <v>99.99760012664206</v>
      </c>
    </row>
    <row r="11" spans="1:10" ht="34.5" customHeight="1" outlineLevel="3">
      <c r="A11" s="13" t="s">
        <v>119</v>
      </c>
      <c r="B11" s="6" t="s">
        <v>6</v>
      </c>
      <c r="C11" s="6" t="s">
        <v>209</v>
      </c>
      <c r="D11" s="6" t="s">
        <v>5</v>
      </c>
      <c r="E11" s="6"/>
      <c r="F11" s="37">
        <f>F12</f>
        <v>3409.9</v>
      </c>
      <c r="G11" s="37">
        <f t="shared" si="0"/>
        <v>3591.8562</v>
      </c>
      <c r="H11" s="37">
        <f t="shared" si="0"/>
        <v>3591.7700000000004</v>
      </c>
      <c r="I11" s="55">
        <f t="shared" si="1"/>
        <v>105.33358749523447</v>
      </c>
      <c r="J11" s="55">
        <f t="shared" si="2"/>
        <v>99.99760012664206</v>
      </c>
    </row>
    <row r="12" spans="1:10" ht="35.25" customHeight="1" outlineLevel="3">
      <c r="A12" s="13" t="s">
        <v>121</v>
      </c>
      <c r="B12" s="6" t="s">
        <v>6</v>
      </c>
      <c r="C12" s="6" t="s">
        <v>308</v>
      </c>
      <c r="D12" s="6" t="s">
        <v>5</v>
      </c>
      <c r="E12" s="6"/>
      <c r="F12" s="37">
        <f>F13</f>
        <v>3409.9</v>
      </c>
      <c r="G12" s="37">
        <f t="shared" si="0"/>
        <v>3591.8562</v>
      </c>
      <c r="H12" s="37">
        <f t="shared" si="0"/>
        <v>3591.7700000000004</v>
      </c>
      <c r="I12" s="55">
        <f t="shared" si="1"/>
        <v>105.33358749523447</v>
      </c>
      <c r="J12" s="55">
        <f t="shared" si="2"/>
        <v>99.99760012664206</v>
      </c>
    </row>
    <row r="13" spans="1:10" ht="15.75" outlineLevel="4">
      <c r="A13" s="23" t="s">
        <v>120</v>
      </c>
      <c r="B13" s="12" t="s">
        <v>6</v>
      </c>
      <c r="C13" s="12" t="s">
        <v>309</v>
      </c>
      <c r="D13" s="12" t="s">
        <v>5</v>
      </c>
      <c r="E13" s="12"/>
      <c r="F13" s="38">
        <f>F14</f>
        <v>3409.9</v>
      </c>
      <c r="G13" s="38">
        <f t="shared" si="0"/>
        <v>3591.8562</v>
      </c>
      <c r="H13" s="38">
        <f t="shared" si="0"/>
        <v>3591.7700000000004</v>
      </c>
      <c r="I13" s="55">
        <f t="shared" si="1"/>
        <v>105.33358749523447</v>
      </c>
      <c r="J13" s="55">
        <f t="shared" si="2"/>
        <v>99.99760012664206</v>
      </c>
    </row>
    <row r="14" spans="1:10" ht="31.5" outlineLevel="4">
      <c r="A14" s="3" t="s">
        <v>84</v>
      </c>
      <c r="B14" s="4" t="s">
        <v>6</v>
      </c>
      <c r="C14" s="4" t="s">
        <v>309</v>
      </c>
      <c r="D14" s="4" t="s">
        <v>83</v>
      </c>
      <c r="E14" s="4"/>
      <c r="F14" s="39">
        <f>F15+F16+F17</f>
        <v>3409.9</v>
      </c>
      <c r="G14" s="39">
        <f>G15+G16+G17</f>
        <v>3591.8562</v>
      </c>
      <c r="H14" s="39">
        <f>H15+H16+H17</f>
        <v>3591.7700000000004</v>
      </c>
      <c r="I14" s="55">
        <f t="shared" si="1"/>
        <v>105.33358749523447</v>
      </c>
      <c r="J14" s="55">
        <f t="shared" si="2"/>
        <v>99.99760012664206</v>
      </c>
    </row>
    <row r="15" spans="1:10" ht="17.25" customHeight="1" outlineLevel="5">
      <c r="A15" s="21" t="s">
        <v>201</v>
      </c>
      <c r="B15" s="22" t="s">
        <v>6</v>
      </c>
      <c r="C15" s="22" t="s">
        <v>309</v>
      </c>
      <c r="D15" s="22" t="s">
        <v>81</v>
      </c>
      <c r="E15" s="22"/>
      <c r="F15" s="40">
        <v>2775.4</v>
      </c>
      <c r="G15" s="40">
        <v>2928.51219</v>
      </c>
      <c r="H15" s="40">
        <v>2928.512</v>
      </c>
      <c r="I15" s="55">
        <f t="shared" si="1"/>
        <v>105.5167543417165</v>
      </c>
      <c r="J15" s="55">
        <f t="shared" si="2"/>
        <v>99.9999935120639</v>
      </c>
    </row>
    <row r="16" spans="1:10" ht="34.5" customHeight="1" outlineLevel="5">
      <c r="A16" s="21" t="s">
        <v>206</v>
      </c>
      <c r="B16" s="22" t="s">
        <v>6</v>
      </c>
      <c r="C16" s="22" t="s">
        <v>309</v>
      </c>
      <c r="D16" s="22" t="s">
        <v>82</v>
      </c>
      <c r="E16" s="22"/>
      <c r="F16" s="40">
        <v>6</v>
      </c>
      <c r="G16" s="40">
        <v>0</v>
      </c>
      <c r="H16" s="40">
        <v>0</v>
      </c>
      <c r="I16" s="55">
        <f t="shared" si="1"/>
        <v>0</v>
      </c>
      <c r="J16" s="55">
        <v>0</v>
      </c>
    </row>
    <row r="17" spans="1:10" ht="50.25" customHeight="1" outlineLevel="5">
      <c r="A17" s="21" t="s">
        <v>202</v>
      </c>
      <c r="B17" s="22" t="s">
        <v>6</v>
      </c>
      <c r="C17" s="22" t="s">
        <v>309</v>
      </c>
      <c r="D17" s="22" t="s">
        <v>203</v>
      </c>
      <c r="E17" s="22"/>
      <c r="F17" s="40">
        <v>628.5</v>
      </c>
      <c r="G17" s="40">
        <v>663.34401</v>
      </c>
      <c r="H17" s="40">
        <v>663.258</v>
      </c>
      <c r="I17" s="55">
        <f t="shared" si="1"/>
        <v>105.53031026252984</v>
      </c>
      <c r="J17" s="55">
        <f t="shared" si="2"/>
        <v>99.98703387703765</v>
      </c>
    </row>
    <row r="18" spans="1:10" ht="47.25" customHeight="1" outlineLevel="6">
      <c r="A18" s="5" t="s">
        <v>25</v>
      </c>
      <c r="B18" s="6" t="s">
        <v>18</v>
      </c>
      <c r="C18" s="6" t="s">
        <v>208</v>
      </c>
      <c r="D18" s="6" t="s">
        <v>5</v>
      </c>
      <c r="E18" s="6"/>
      <c r="F18" s="37">
        <f aca="true" t="shared" si="3" ref="F18:H19">F19</f>
        <v>5264.5599999999995</v>
      </c>
      <c r="G18" s="37">
        <f t="shared" si="3"/>
        <v>5548.19857</v>
      </c>
      <c r="H18" s="37">
        <f t="shared" si="3"/>
        <v>5548.199</v>
      </c>
      <c r="I18" s="55">
        <f t="shared" si="1"/>
        <v>105.38770571519747</v>
      </c>
      <c r="J18" s="55">
        <f t="shared" si="2"/>
        <v>100.00000775026334</v>
      </c>
    </row>
    <row r="19" spans="1:10" s="17" customFormat="1" ht="33" customHeight="1" outlineLevel="6">
      <c r="A19" s="13" t="s">
        <v>119</v>
      </c>
      <c r="B19" s="6" t="s">
        <v>18</v>
      </c>
      <c r="C19" s="6" t="s">
        <v>209</v>
      </c>
      <c r="D19" s="6" t="s">
        <v>5</v>
      </c>
      <c r="E19" s="6"/>
      <c r="F19" s="37">
        <f t="shared" si="3"/>
        <v>5264.5599999999995</v>
      </c>
      <c r="G19" s="37">
        <f t="shared" si="3"/>
        <v>5548.19857</v>
      </c>
      <c r="H19" s="37">
        <f t="shared" si="3"/>
        <v>5548.199</v>
      </c>
      <c r="I19" s="55">
        <f t="shared" si="1"/>
        <v>105.38770571519747</v>
      </c>
      <c r="J19" s="55">
        <f t="shared" si="2"/>
        <v>100.00000775026334</v>
      </c>
    </row>
    <row r="20" spans="1:10" s="17" customFormat="1" ht="36" customHeight="1" outlineLevel="6">
      <c r="A20" s="13" t="s">
        <v>121</v>
      </c>
      <c r="B20" s="6" t="s">
        <v>18</v>
      </c>
      <c r="C20" s="6" t="s">
        <v>308</v>
      </c>
      <c r="D20" s="6" t="s">
        <v>5</v>
      </c>
      <c r="E20" s="6"/>
      <c r="F20" s="37">
        <f>F21+F36+F32</f>
        <v>5264.5599999999995</v>
      </c>
      <c r="G20" s="37">
        <f>G21+G36+G32</f>
        <v>5548.19857</v>
      </c>
      <c r="H20" s="37">
        <f>H21+H36+H32</f>
        <v>5548.199</v>
      </c>
      <c r="I20" s="55">
        <f t="shared" si="1"/>
        <v>105.38770571519747</v>
      </c>
      <c r="J20" s="55">
        <f t="shared" si="2"/>
        <v>100.00000775026334</v>
      </c>
    </row>
    <row r="21" spans="1:10" s="17" customFormat="1" ht="47.25" outlineLevel="6">
      <c r="A21" s="24" t="s">
        <v>167</v>
      </c>
      <c r="B21" s="12" t="s">
        <v>18</v>
      </c>
      <c r="C21" s="12" t="s">
        <v>310</v>
      </c>
      <c r="D21" s="12" t="s">
        <v>5</v>
      </c>
      <c r="E21" s="12"/>
      <c r="F21" s="38">
        <f>F22+F25+F30+F27</f>
        <v>2039.56</v>
      </c>
      <c r="G21" s="38">
        <f>G22+G25+G30+G27</f>
        <v>2347.6762999999996</v>
      </c>
      <c r="H21" s="38">
        <f>H22+H25+H30+H27</f>
        <v>2347.6769999999997</v>
      </c>
      <c r="I21" s="55">
        <f t="shared" si="1"/>
        <v>115.10703288944673</v>
      </c>
      <c r="J21" s="55">
        <f t="shared" si="2"/>
        <v>100.00002981671707</v>
      </c>
    </row>
    <row r="22" spans="1:10" s="17" customFormat="1" ht="31.5" outlineLevel="6">
      <c r="A22" s="3" t="s">
        <v>84</v>
      </c>
      <c r="B22" s="4" t="s">
        <v>18</v>
      </c>
      <c r="C22" s="4" t="s">
        <v>310</v>
      </c>
      <c r="D22" s="4" t="s">
        <v>83</v>
      </c>
      <c r="E22" s="4"/>
      <c r="F22" s="39">
        <f>F23+F24</f>
        <v>1734.56</v>
      </c>
      <c r="G22" s="39">
        <f>G23+G24</f>
        <v>2124.2223</v>
      </c>
      <c r="H22" s="39">
        <f>H23+H24</f>
        <v>2124.223</v>
      </c>
      <c r="I22" s="55">
        <f t="shared" si="1"/>
        <v>122.4646596254958</v>
      </c>
      <c r="J22" s="55">
        <f t="shared" si="2"/>
        <v>100.00003295323658</v>
      </c>
    </row>
    <row r="23" spans="1:10" s="17" customFormat="1" ht="31.5" outlineLevel="6">
      <c r="A23" s="21" t="s">
        <v>201</v>
      </c>
      <c r="B23" s="22" t="s">
        <v>18</v>
      </c>
      <c r="C23" s="22" t="s">
        <v>310</v>
      </c>
      <c r="D23" s="22" t="s">
        <v>81</v>
      </c>
      <c r="E23" s="22"/>
      <c r="F23" s="40">
        <v>1332.173</v>
      </c>
      <c r="G23" s="40">
        <v>1633.36272</v>
      </c>
      <c r="H23" s="40">
        <v>1633.363</v>
      </c>
      <c r="I23" s="55">
        <f t="shared" si="1"/>
        <v>122.60892541734445</v>
      </c>
      <c r="J23" s="55">
        <f t="shared" si="2"/>
        <v>100.00001714254871</v>
      </c>
    </row>
    <row r="24" spans="1:10" s="17" customFormat="1" ht="47.25" outlineLevel="6">
      <c r="A24" s="21" t="s">
        <v>202</v>
      </c>
      <c r="B24" s="22" t="s">
        <v>18</v>
      </c>
      <c r="C24" s="22" t="s">
        <v>310</v>
      </c>
      <c r="D24" s="22" t="s">
        <v>203</v>
      </c>
      <c r="E24" s="22"/>
      <c r="F24" s="40">
        <v>402.387</v>
      </c>
      <c r="G24" s="40">
        <v>490.85958</v>
      </c>
      <c r="H24" s="40">
        <v>490.86</v>
      </c>
      <c r="I24" s="55">
        <f t="shared" si="1"/>
        <v>121.98704232492601</v>
      </c>
      <c r="J24" s="55">
        <f t="shared" si="2"/>
        <v>100.00008556418518</v>
      </c>
    </row>
    <row r="25" spans="1:10" s="17" customFormat="1" ht="20.25" customHeight="1" outlineLevel="6">
      <c r="A25" s="3" t="s">
        <v>85</v>
      </c>
      <c r="B25" s="4" t="s">
        <v>18</v>
      </c>
      <c r="C25" s="4" t="s">
        <v>310</v>
      </c>
      <c r="D25" s="4" t="s">
        <v>86</v>
      </c>
      <c r="E25" s="4"/>
      <c r="F25" s="39">
        <f>F26</f>
        <v>100</v>
      </c>
      <c r="G25" s="39">
        <f>G26</f>
        <v>35</v>
      </c>
      <c r="H25" s="39">
        <f>H26</f>
        <v>35</v>
      </c>
      <c r="I25" s="55">
        <f t="shared" si="1"/>
        <v>35</v>
      </c>
      <c r="J25" s="55">
        <f t="shared" si="2"/>
        <v>100</v>
      </c>
    </row>
    <row r="26" spans="1:10" s="17" customFormat="1" ht="31.5" outlineLevel="6">
      <c r="A26" s="21" t="s">
        <v>87</v>
      </c>
      <c r="B26" s="22" t="s">
        <v>18</v>
      </c>
      <c r="C26" s="22" t="s">
        <v>310</v>
      </c>
      <c r="D26" s="22" t="s">
        <v>88</v>
      </c>
      <c r="E26" s="22"/>
      <c r="F26" s="40">
        <v>100</v>
      </c>
      <c r="G26" s="40">
        <v>35</v>
      </c>
      <c r="H26" s="40">
        <v>35</v>
      </c>
      <c r="I26" s="55">
        <f t="shared" si="1"/>
        <v>35</v>
      </c>
      <c r="J26" s="55">
        <f t="shared" si="2"/>
        <v>100</v>
      </c>
    </row>
    <row r="27" spans="1:10" s="15" customFormat="1" ht="15.75" outlineLevel="6">
      <c r="A27" s="3" t="s">
        <v>247</v>
      </c>
      <c r="B27" s="4" t="s">
        <v>18</v>
      </c>
      <c r="C27" s="4" t="s">
        <v>310</v>
      </c>
      <c r="D27" s="4" t="s">
        <v>248</v>
      </c>
      <c r="E27" s="4"/>
      <c r="F27" s="39">
        <f>F29+F28</f>
        <v>200</v>
      </c>
      <c r="G27" s="39">
        <f>G29+G28</f>
        <v>185.79399999999998</v>
      </c>
      <c r="H27" s="39">
        <f>H29+H28</f>
        <v>185.79399999999998</v>
      </c>
      <c r="I27" s="55">
        <f t="shared" si="1"/>
        <v>92.89699999999999</v>
      </c>
      <c r="J27" s="55">
        <f t="shared" si="2"/>
        <v>100</v>
      </c>
    </row>
    <row r="28" spans="1:10" s="15" customFormat="1" ht="31.5" outlineLevel="6">
      <c r="A28" s="43" t="s">
        <v>456</v>
      </c>
      <c r="B28" s="42" t="s">
        <v>18</v>
      </c>
      <c r="C28" s="42" t="s">
        <v>310</v>
      </c>
      <c r="D28" s="42" t="s">
        <v>457</v>
      </c>
      <c r="E28" s="42"/>
      <c r="F28" s="61">
        <v>0</v>
      </c>
      <c r="G28" s="61">
        <v>88.794</v>
      </c>
      <c r="H28" s="61">
        <v>88.794</v>
      </c>
      <c r="I28" s="55"/>
      <c r="J28" s="55">
        <f>H28/G28*100</f>
        <v>100</v>
      </c>
    </row>
    <row r="29" spans="1:10" s="15" customFormat="1" ht="15.75" outlineLevel="6">
      <c r="A29" s="21" t="s">
        <v>249</v>
      </c>
      <c r="B29" s="22" t="s">
        <v>18</v>
      </c>
      <c r="C29" s="22" t="s">
        <v>310</v>
      </c>
      <c r="D29" s="22" t="s">
        <v>250</v>
      </c>
      <c r="E29" s="22"/>
      <c r="F29" s="40">
        <v>200</v>
      </c>
      <c r="G29" s="40">
        <v>97</v>
      </c>
      <c r="H29" s="40">
        <v>97</v>
      </c>
      <c r="I29" s="55">
        <f t="shared" si="1"/>
        <v>48.5</v>
      </c>
      <c r="J29" s="55">
        <f t="shared" si="2"/>
        <v>100</v>
      </c>
    </row>
    <row r="30" spans="1:10" s="17" customFormat="1" ht="15.75" outlineLevel="6">
      <c r="A30" s="3" t="s">
        <v>89</v>
      </c>
      <c r="B30" s="4" t="s">
        <v>18</v>
      </c>
      <c r="C30" s="4" t="s">
        <v>310</v>
      </c>
      <c r="D30" s="4" t="s">
        <v>90</v>
      </c>
      <c r="E30" s="4"/>
      <c r="F30" s="39">
        <f>F31</f>
        <v>5</v>
      </c>
      <c r="G30" s="39">
        <f>G31</f>
        <v>2.66</v>
      </c>
      <c r="H30" s="39">
        <f>H31</f>
        <v>2.66</v>
      </c>
      <c r="I30" s="55">
        <f t="shared" si="1"/>
        <v>53.2</v>
      </c>
      <c r="J30" s="55">
        <f t="shared" si="2"/>
        <v>100</v>
      </c>
    </row>
    <row r="31" spans="1:10" s="17" customFormat="1" ht="15.75" outlineLevel="6">
      <c r="A31" s="21" t="s">
        <v>92</v>
      </c>
      <c r="B31" s="22" t="s">
        <v>18</v>
      </c>
      <c r="C31" s="22" t="s">
        <v>310</v>
      </c>
      <c r="D31" s="22" t="s">
        <v>94</v>
      </c>
      <c r="E31" s="22"/>
      <c r="F31" s="40">
        <v>5</v>
      </c>
      <c r="G31" s="40">
        <v>2.66</v>
      </c>
      <c r="H31" s="40">
        <v>2.66</v>
      </c>
      <c r="I31" s="55">
        <f t="shared" si="1"/>
        <v>53.2</v>
      </c>
      <c r="J31" s="55">
        <f t="shared" si="2"/>
        <v>100</v>
      </c>
    </row>
    <row r="32" spans="1:10" s="17" customFormat="1" ht="15.75" outlineLevel="6">
      <c r="A32" s="23" t="s">
        <v>374</v>
      </c>
      <c r="B32" s="12" t="s">
        <v>18</v>
      </c>
      <c r="C32" s="12" t="s">
        <v>375</v>
      </c>
      <c r="D32" s="12" t="s">
        <v>5</v>
      </c>
      <c r="E32" s="12"/>
      <c r="F32" s="38">
        <f>F33</f>
        <v>2649</v>
      </c>
      <c r="G32" s="38">
        <f>G33</f>
        <v>2624.52227</v>
      </c>
      <c r="H32" s="38">
        <f>H33</f>
        <v>2624.522</v>
      </c>
      <c r="I32" s="55">
        <f t="shared" si="1"/>
        <v>99.07595318988297</v>
      </c>
      <c r="J32" s="55">
        <f t="shared" si="2"/>
        <v>99.99998971241345</v>
      </c>
    </row>
    <row r="33" spans="1:10" s="17" customFormat="1" ht="31.5" outlineLevel="6">
      <c r="A33" s="3" t="s">
        <v>84</v>
      </c>
      <c r="B33" s="4" t="s">
        <v>18</v>
      </c>
      <c r="C33" s="4" t="s">
        <v>375</v>
      </c>
      <c r="D33" s="4" t="s">
        <v>83</v>
      </c>
      <c r="E33" s="4"/>
      <c r="F33" s="39">
        <f>F34+F35</f>
        <v>2649</v>
      </c>
      <c r="G33" s="39">
        <f>G34+G35</f>
        <v>2624.52227</v>
      </c>
      <c r="H33" s="39">
        <f>H34+H35</f>
        <v>2624.522</v>
      </c>
      <c r="I33" s="55">
        <f t="shared" si="1"/>
        <v>99.07595318988297</v>
      </c>
      <c r="J33" s="55">
        <f t="shared" si="2"/>
        <v>99.99998971241345</v>
      </c>
    </row>
    <row r="34" spans="1:10" s="17" customFormat="1" ht="31.5" outlineLevel="6">
      <c r="A34" s="21" t="s">
        <v>201</v>
      </c>
      <c r="B34" s="22" t="s">
        <v>18</v>
      </c>
      <c r="C34" s="22" t="s">
        <v>375</v>
      </c>
      <c r="D34" s="22" t="s">
        <v>81</v>
      </c>
      <c r="E34" s="22"/>
      <c r="F34" s="40">
        <v>2034.5</v>
      </c>
      <c r="G34" s="40">
        <v>2102.11683</v>
      </c>
      <c r="H34" s="40">
        <v>2102.117</v>
      </c>
      <c r="I34" s="55">
        <f t="shared" si="1"/>
        <v>103.3235192922094</v>
      </c>
      <c r="J34" s="55">
        <f t="shared" si="2"/>
        <v>100.0000080870862</v>
      </c>
    </row>
    <row r="35" spans="1:10" s="17" customFormat="1" ht="47.25" outlineLevel="6">
      <c r="A35" s="21" t="s">
        <v>202</v>
      </c>
      <c r="B35" s="22" t="s">
        <v>18</v>
      </c>
      <c r="C35" s="22" t="s">
        <v>375</v>
      </c>
      <c r="D35" s="22" t="s">
        <v>203</v>
      </c>
      <c r="E35" s="22"/>
      <c r="F35" s="40">
        <v>614.5</v>
      </c>
      <c r="G35" s="40">
        <v>522.40544</v>
      </c>
      <c r="H35" s="40">
        <v>522.405</v>
      </c>
      <c r="I35" s="55">
        <f t="shared" si="1"/>
        <v>85.01301871440194</v>
      </c>
      <c r="J35" s="55">
        <f t="shared" si="2"/>
        <v>99.99991577423083</v>
      </c>
    </row>
    <row r="36" spans="1:10" s="15" customFormat="1" ht="31.5" customHeight="1" outlineLevel="6">
      <c r="A36" s="23" t="s">
        <v>168</v>
      </c>
      <c r="B36" s="12" t="s">
        <v>18</v>
      </c>
      <c r="C36" s="12" t="s">
        <v>311</v>
      </c>
      <c r="D36" s="12" t="s">
        <v>5</v>
      </c>
      <c r="E36" s="12"/>
      <c r="F36" s="38">
        <f aca="true" t="shared" si="4" ref="F36:H37">F37</f>
        <v>576</v>
      </c>
      <c r="G36" s="38">
        <f t="shared" si="4"/>
        <v>576</v>
      </c>
      <c r="H36" s="38">
        <f t="shared" si="4"/>
        <v>576</v>
      </c>
      <c r="I36" s="55">
        <f t="shared" si="1"/>
        <v>100</v>
      </c>
      <c r="J36" s="55">
        <f t="shared" si="2"/>
        <v>100</v>
      </c>
    </row>
    <row r="37" spans="1:10" s="15" customFormat="1" ht="31.5" outlineLevel="6">
      <c r="A37" s="3" t="s">
        <v>84</v>
      </c>
      <c r="B37" s="4" t="s">
        <v>18</v>
      </c>
      <c r="C37" s="4" t="s">
        <v>311</v>
      </c>
      <c r="D37" s="4" t="s">
        <v>83</v>
      </c>
      <c r="E37" s="4"/>
      <c r="F37" s="39">
        <f t="shared" si="4"/>
        <v>576</v>
      </c>
      <c r="G37" s="39">
        <f t="shared" si="4"/>
        <v>576</v>
      </c>
      <c r="H37" s="39">
        <f t="shared" si="4"/>
        <v>576</v>
      </c>
      <c r="I37" s="55">
        <f t="shared" si="1"/>
        <v>100</v>
      </c>
      <c r="J37" s="55">
        <f t="shared" si="2"/>
        <v>100</v>
      </c>
    </row>
    <row r="38" spans="1:10" s="15" customFormat="1" ht="63" outlineLevel="6">
      <c r="A38" s="21" t="s">
        <v>251</v>
      </c>
      <c r="B38" s="22" t="s">
        <v>18</v>
      </c>
      <c r="C38" s="22" t="s">
        <v>311</v>
      </c>
      <c r="D38" s="22" t="s">
        <v>252</v>
      </c>
      <c r="E38" s="22"/>
      <c r="F38" s="40">
        <v>576</v>
      </c>
      <c r="G38" s="40">
        <v>576</v>
      </c>
      <c r="H38" s="40">
        <v>576</v>
      </c>
      <c r="I38" s="55">
        <f t="shared" si="1"/>
        <v>100</v>
      </c>
      <c r="J38" s="55">
        <f t="shared" si="2"/>
        <v>100</v>
      </c>
    </row>
    <row r="39" spans="1:10" s="15" customFormat="1" ht="49.5" customHeight="1" outlineLevel="3">
      <c r="A39" s="5" t="s">
        <v>26</v>
      </c>
      <c r="B39" s="6" t="s">
        <v>7</v>
      </c>
      <c r="C39" s="6" t="s">
        <v>208</v>
      </c>
      <c r="D39" s="6" t="s">
        <v>5</v>
      </c>
      <c r="E39" s="6"/>
      <c r="F39" s="37">
        <f>F40</f>
        <v>12118.7</v>
      </c>
      <c r="G39" s="37">
        <f aca="true" t="shared" si="5" ref="G39:H41">G40</f>
        <v>12782.39016</v>
      </c>
      <c r="H39" s="37">
        <f t="shared" si="5"/>
        <v>12724.406</v>
      </c>
      <c r="I39" s="55">
        <f t="shared" si="1"/>
        <v>104.99811035837176</v>
      </c>
      <c r="J39" s="55">
        <f t="shared" si="2"/>
        <v>99.54637466644188</v>
      </c>
    </row>
    <row r="40" spans="1:10" s="15" customFormat="1" ht="33.75" customHeight="1" outlineLevel="3">
      <c r="A40" s="13" t="s">
        <v>119</v>
      </c>
      <c r="B40" s="6" t="s">
        <v>7</v>
      </c>
      <c r="C40" s="6" t="s">
        <v>209</v>
      </c>
      <c r="D40" s="6" t="s">
        <v>5</v>
      </c>
      <c r="E40" s="6"/>
      <c r="F40" s="37">
        <f>F41</f>
        <v>12118.7</v>
      </c>
      <c r="G40" s="37">
        <f t="shared" si="5"/>
        <v>12782.39016</v>
      </c>
      <c r="H40" s="37">
        <f t="shared" si="5"/>
        <v>12724.406</v>
      </c>
      <c r="I40" s="55">
        <f t="shared" si="1"/>
        <v>104.99811035837176</v>
      </c>
      <c r="J40" s="55">
        <f t="shared" si="2"/>
        <v>99.54637466644188</v>
      </c>
    </row>
    <row r="41" spans="1:10" s="15" customFormat="1" ht="37.5" customHeight="1" outlineLevel="3">
      <c r="A41" s="13" t="s">
        <v>121</v>
      </c>
      <c r="B41" s="6" t="s">
        <v>7</v>
      </c>
      <c r="C41" s="6" t="s">
        <v>308</v>
      </c>
      <c r="D41" s="6" t="s">
        <v>5</v>
      </c>
      <c r="E41" s="6"/>
      <c r="F41" s="37">
        <f>F42</f>
        <v>12118.7</v>
      </c>
      <c r="G41" s="37">
        <f t="shared" si="5"/>
        <v>12782.39016</v>
      </c>
      <c r="H41" s="37">
        <f t="shared" si="5"/>
        <v>12724.406</v>
      </c>
      <c r="I41" s="55">
        <f t="shared" si="1"/>
        <v>104.99811035837176</v>
      </c>
      <c r="J41" s="55">
        <f t="shared" si="2"/>
        <v>99.54637466644188</v>
      </c>
    </row>
    <row r="42" spans="1:10" s="15" customFormat="1" ht="47.25" outlineLevel="4">
      <c r="A42" s="24" t="s">
        <v>167</v>
      </c>
      <c r="B42" s="12" t="s">
        <v>7</v>
      </c>
      <c r="C42" s="12" t="s">
        <v>310</v>
      </c>
      <c r="D42" s="12" t="s">
        <v>5</v>
      </c>
      <c r="E42" s="12"/>
      <c r="F42" s="38">
        <f>F43+F47+F49</f>
        <v>12118.7</v>
      </c>
      <c r="G42" s="38">
        <f>G43+G47+G49</f>
        <v>12782.39016</v>
      </c>
      <c r="H42" s="38">
        <f>H43+H47+H49</f>
        <v>12724.406</v>
      </c>
      <c r="I42" s="55">
        <f t="shared" si="1"/>
        <v>104.99811035837176</v>
      </c>
      <c r="J42" s="55">
        <f t="shared" si="2"/>
        <v>99.54637466644188</v>
      </c>
    </row>
    <row r="43" spans="1:10" s="15" customFormat="1" ht="31.5" outlineLevel="5">
      <c r="A43" s="3" t="s">
        <v>84</v>
      </c>
      <c r="B43" s="4" t="s">
        <v>7</v>
      </c>
      <c r="C43" s="4" t="s">
        <v>310</v>
      </c>
      <c r="D43" s="4" t="s">
        <v>83</v>
      </c>
      <c r="E43" s="4"/>
      <c r="F43" s="39">
        <f>F44+F45+F46</f>
        <v>11843</v>
      </c>
      <c r="G43" s="39">
        <f>G44+G45+G46</f>
        <v>12324.2</v>
      </c>
      <c r="H43" s="39">
        <f>H44+H45+H46</f>
        <v>12274.811</v>
      </c>
      <c r="I43" s="55">
        <f t="shared" si="1"/>
        <v>103.64612851473444</v>
      </c>
      <c r="J43" s="55">
        <f t="shared" si="2"/>
        <v>99.59925187841806</v>
      </c>
    </row>
    <row r="44" spans="1:10" s="15" customFormat="1" ht="31.5" outlineLevel="5">
      <c r="A44" s="21" t="s">
        <v>201</v>
      </c>
      <c r="B44" s="22" t="s">
        <v>7</v>
      </c>
      <c r="C44" s="22" t="s">
        <v>310</v>
      </c>
      <c r="D44" s="22" t="s">
        <v>81</v>
      </c>
      <c r="E44" s="22"/>
      <c r="F44" s="40">
        <v>9102.4</v>
      </c>
      <c r="G44" s="40">
        <v>9452.4</v>
      </c>
      <c r="H44" s="40">
        <v>9425.971</v>
      </c>
      <c r="I44" s="55">
        <f t="shared" si="1"/>
        <v>103.55478774828617</v>
      </c>
      <c r="J44" s="55">
        <f t="shared" si="2"/>
        <v>99.72039905209259</v>
      </c>
    </row>
    <row r="45" spans="1:10" s="15" customFormat="1" ht="31.5" outlineLevel="5">
      <c r="A45" s="21" t="s">
        <v>206</v>
      </c>
      <c r="B45" s="22" t="s">
        <v>7</v>
      </c>
      <c r="C45" s="22" t="s">
        <v>310</v>
      </c>
      <c r="D45" s="22" t="s">
        <v>82</v>
      </c>
      <c r="E45" s="22"/>
      <c r="F45" s="40">
        <v>5</v>
      </c>
      <c r="G45" s="40">
        <v>26.2</v>
      </c>
      <c r="H45" s="40">
        <v>26.2</v>
      </c>
      <c r="I45" s="55">
        <f t="shared" si="1"/>
        <v>524</v>
      </c>
      <c r="J45" s="55">
        <f t="shared" si="2"/>
        <v>100</v>
      </c>
    </row>
    <row r="46" spans="1:10" s="15" customFormat="1" ht="47.25" outlineLevel="5">
      <c r="A46" s="21" t="s">
        <v>202</v>
      </c>
      <c r="B46" s="22" t="s">
        <v>7</v>
      </c>
      <c r="C46" s="22" t="s">
        <v>310</v>
      </c>
      <c r="D46" s="22" t="s">
        <v>203</v>
      </c>
      <c r="E46" s="22"/>
      <c r="F46" s="40">
        <v>2735.6</v>
      </c>
      <c r="G46" s="40">
        <v>2845.6</v>
      </c>
      <c r="H46" s="40">
        <v>2822.64</v>
      </c>
      <c r="I46" s="55">
        <f t="shared" si="1"/>
        <v>103.18175171808744</v>
      </c>
      <c r="J46" s="55">
        <f t="shared" si="2"/>
        <v>99.1931402867585</v>
      </c>
    </row>
    <row r="47" spans="1:10" s="15" customFormat="1" ht="15.75" outlineLevel="5">
      <c r="A47" s="3" t="s">
        <v>85</v>
      </c>
      <c r="B47" s="4" t="s">
        <v>7</v>
      </c>
      <c r="C47" s="4" t="s">
        <v>310</v>
      </c>
      <c r="D47" s="4" t="s">
        <v>86</v>
      </c>
      <c r="E47" s="4"/>
      <c r="F47" s="39">
        <f>F48</f>
        <v>100</v>
      </c>
      <c r="G47" s="39">
        <f>G48</f>
        <v>261.376</v>
      </c>
      <c r="H47" s="39">
        <f>H48</f>
        <v>252.949</v>
      </c>
      <c r="I47" s="55">
        <f t="shared" si="1"/>
        <v>252.949</v>
      </c>
      <c r="J47" s="55">
        <f t="shared" si="2"/>
        <v>96.77590903525956</v>
      </c>
    </row>
    <row r="48" spans="1:10" s="15" customFormat="1" ht="31.5" outlineLevel="5">
      <c r="A48" s="21" t="s">
        <v>87</v>
      </c>
      <c r="B48" s="22" t="s">
        <v>7</v>
      </c>
      <c r="C48" s="22" t="s">
        <v>310</v>
      </c>
      <c r="D48" s="22" t="s">
        <v>88</v>
      </c>
      <c r="E48" s="22"/>
      <c r="F48" s="40">
        <v>100</v>
      </c>
      <c r="G48" s="40">
        <v>261.376</v>
      </c>
      <c r="H48" s="40">
        <v>252.949</v>
      </c>
      <c r="I48" s="55">
        <f t="shared" si="1"/>
        <v>252.949</v>
      </c>
      <c r="J48" s="55">
        <f t="shared" si="2"/>
        <v>96.77590903525956</v>
      </c>
    </row>
    <row r="49" spans="1:10" s="15" customFormat="1" ht="15.75" outlineLevel="5">
      <c r="A49" s="3" t="s">
        <v>89</v>
      </c>
      <c r="B49" s="4" t="s">
        <v>7</v>
      </c>
      <c r="C49" s="4" t="s">
        <v>310</v>
      </c>
      <c r="D49" s="4" t="s">
        <v>90</v>
      </c>
      <c r="E49" s="4"/>
      <c r="F49" s="39">
        <f>F51+F52+F50</f>
        <v>175.7</v>
      </c>
      <c r="G49" s="39">
        <f>G51+G52+G50</f>
        <v>196.81416</v>
      </c>
      <c r="H49" s="39">
        <f>H51+H52+H50</f>
        <v>196.646</v>
      </c>
      <c r="I49" s="55">
        <f t="shared" si="1"/>
        <v>111.92145702902675</v>
      </c>
      <c r="J49" s="55">
        <f t="shared" si="2"/>
        <v>99.9145589931131</v>
      </c>
    </row>
    <row r="50" spans="1:10" s="15" customFormat="1" ht="15.75" outlineLevel="5">
      <c r="A50" s="21" t="s">
        <v>91</v>
      </c>
      <c r="B50" s="22" t="s">
        <v>7</v>
      </c>
      <c r="C50" s="22" t="s">
        <v>310</v>
      </c>
      <c r="D50" s="22" t="s">
        <v>93</v>
      </c>
      <c r="E50" s="42"/>
      <c r="F50" s="61">
        <v>0</v>
      </c>
      <c r="G50" s="40">
        <v>0.689</v>
      </c>
      <c r="H50" s="61">
        <v>0.689</v>
      </c>
      <c r="I50" s="55"/>
      <c r="J50" s="55">
        <f>H50/G50*100</f>
        <v>100</v>
      </c>
    </row>
    <row r="51" spans="1:10" s="15" customFormat="1" ht="15.75" outlineLevel="5">
      <c r="A51" s="21" t="s">
        <v>92</v>
      </c>
      <c r="B51" s="22" t="s">
        <v>7</v>
      </c>
      <c r="C51" s="22" t="s">
        <v>310</v>
      </c>
      <c r="D51" s="22" t="s">
        <v>94</v>
      </c>
      <c r="E51" s="22"/>
      <c r="F51" s="40">
        <v>65</v>
      </c>
      <c r="G51" s="40">
        <v>87.943</v>
      </c>
      <c r="H51" s="40">
        <v>87.775</v>
      </c>
      <c r="I51" s="55">
        <f t="shared" si="1"/>
        <v>135.03846153846155</v>
      </c>
      <c r="J51" s="55">
        <f t="shared" si="2"/>
        <v>99.80896717191818</v>
      </c>
    </row>
    <row r="52" spans="1:10" s="15" customFormat="1" ht="15.75" outlineLevel="5">
      <c r="A52" s="21" t="s">
        <v>254</v>
      </c>
      <c r="B52" s="22" t="s">
        <v>7</v>
      </c>
      <c r="C52" s="22" t="s">
        <v>310</v>
      </c>
      <c r="D52" s="22" t="s">
        <v>253</v>
      </c>
      <c r="E52" s="22"/>
      <c r="F52" s="40">
        <v>110.7</v>
      </c>
      <c r="G52" s="40">
        <v>108.18216</v>
      </c>
      <c r="H52" s="40">
        <v>108.182</v>
      </c>
      <c r="I52" s="55">
        <f t="shared" si="1"/>
        <v>97.72538392050588</v>
      </c>
      <c r="J52" s="55">
        <f t="shared" si="2"/>
        <v>99.99985210130765</v>
      </c>
    </row>
    <row r="53" spans="1:10" s="15" customFormat="1" ht="15.75" outlineLevel="5">
      <c r="A53" s="5" t="s">
        <v>163</v>
      </c>
      <c r="B53" s="6" t="s">
        <v>164</v>
      </c>
      <c r="C53" s="6" t="s">
        <v>208</v>
      </c>
      <c r="D53" s="6" t="s">
        <v>5</v>
      </c>
      <c r="E53" s="6"/>
      <c r="F53" s="37">
        <f aca="true" t="shared" si="6" ref="F53:H57">F54</f>
        <v>254.975</v>
      </c>
      <c r="G53" s="37">
        <f t="shared" si="6"/>
        <v>289.371</v>
      </c>
      <c r="H53" s="37">
        <f t="shared" si="6"/>
        <v>289.371</v>
      </c>
      <c r="I53" s="55">
        <f t="shared" si="1"/>
        <v>113.48994999509756</v>
      </c>
      <c r="J53" s="55">
        <f t="shared" si="2"/>
        <v>100</v>
      </c>
    </row>
    <row r="54" spans="1:10" s="15" customFormat="1" ht="31.5" outlineLevel="5">
      <c r="A54" s="13" t="s">
        <v>119</v>
      </c>
      <c r="B54" s="6" t="s">
        <v>164</v>
      </c>
      <c r="C54" s="6" t="s">
        <v>209</v>
      </c>
      <c r="D54" s="6" t="s">
        <v>5</v>
      </c>
      <c r="E54" s="6"/>
      <c r="F54" s="37">
        <f t="shared" si="6"/>
        <v>254.975</v>
      </c>
      <c r="G54" s="37">
        <f t="shared" si="6"/>
        <v>289.371</v>
      </c>
      <c r="H54" s="37">
        <f t="shared" si="6"/>
        <v>289.371</v>
      </c>
      <c r="I54" s="55">
        <f t="shared" si="1"/>
        <v>113.48994999509756</v>
      </c>
      <c r="J54" s="55">
        <f t="shared" si="2"/>
        <v>100</v>
      </c>
    </row>
    <row r="55" spans="1:10" s="15" customFormat="1" ht="31.5" outlineLevel="5">
      <c r="A55" s="13" t="s">
        <v>121</v>
      </c>
      <c r="B55" s="6" t="s">
        <v>164</v>
      </c>
      <c r="C55" s="6" t="s">
        <v>308</v>
      </c>
      <c r="D55" s="6" t="s">
        <v>5</v>
      </c>
      <c r="E55" s="6"/>
      <c r="F55" s="37">
        <f t="shared" si="6"/>
        <v>254.975</v>
      </c>
      <c r="G55" s="37">
        <f t="shared" si="6"/>
        <v>289.371</v>
      </c>
      <c r="H55" s="37">
        <f t="shared" si="6"/>
        <v>289.371</v>
      </c>
      <c r="I55" s="55">
        <f t="shared" si="1"/>
        <v>113.48994999509756</v>
      </c>
      <c r="J55" s="55">
        <f t="shared" si="2"/>
        <v>100</v>
      </c>
    </row>
    <row r="56" spans="1:10" s="15" customFormat="1" ht="31.5" outlineLevel="5">
      <c r="A56" s="23" t="s">
        <v>165</v>
      </c>
      <c r="B56" s="12" t="s">
        <v>164</v>
      </c>
      <c r="C56" s="12" t="s">
        <v>312</v>
      </c>
      <c r="D56" s="12" t="s">
        <v>5</v>
      </c>
      <c r="E56" s="12"/>
      <c r="F56" s="38">
        <f t="shared" si="6"/>
        <v>254.975</v>
      </c>
      <c r="G56" s="38">
        <f t="shared" si="6"/>
        <v>289.371</v>
      </c>
      <c r="H56" s="38">
        <f t="shared" si="6"/>
        <v>289.371</v>
      </c>
      <c r="I56" s="55">
        <f t="shared" si="1"/>
        <v>113.48994999509756</v>
      </c>
      <c r="J56" s="55">
        <f t="shared" si="2"/>
        <v>100</v>
      </c>
    </row>
    <row r="57" spans="1:10" s="15" customFormat="1" ht="15.75" outlineLevel="5">
      <c r="A57" s="3" t="s">
        <v>85</v>
      </c>
      <c r="B57" s="4" t="s">
        <v>164</v>
      </c>
      <c r="C57" s="4" t="s">
        <v>312</v>
      </c>
      <c r="D57" s="4" t="s">
        <v>86</v>
      </c>
      <c r="E57" s="4"/>
      <c r="F57" s="39">
        <f t="shared" si="6"/>
        <v>254.975</v>
      </c>
      <c r="G57" s="39">
        <f t="shared" si="6"/>
        <v>289.371</v>
      </c>
      <c r="H57" s="39">
        <f t="shared" si="6"/>
        <v>289.371</v>
      </c>
      <c r="I57" s="55">
        <f t="shared" si="1"/>
        <v>113.48994999509756</v>
      </c>
      <c r="J57" s="55">
        <f t="shared" si="2"/>
        <v>100</v>
      </c>
    </row>
    <row r="58" spans="1:10" s="15" customFormat="1" ht="31.5" outlineLevel="5">
      <c r="A58" s="21" t="s">
        <v>87</v>
      </c>
      <c r="B58" s="22" t="s">
        <v>164</v>
      </c>
      <c r="C58" s="22" t="s">
        <v>312</v>
      </c>
      <c r="D58" s="22" t="s">
        <v>88</v>
      </c>
      <c r="E58" s="22"/>
      <c r="F58" s="40">
        <v>254.975</v>
      </c>
      <c r="G58" s="40">
        <v>289.371</v>
      </c>
      <c r="H58" s="40">
        <v>289.371</v>
      </c>
      <c r="I58" s="55">
        <f t="shared" si="1"/>
        <v>113.48994999509756</v>
      </c>
      <c r="J58" s="55">
        <f t="shared" si="2"/>
        <v>100</v>
      </c>
    </row>
    <row r="59" spans="1:10" s="15" customFormat="1" ht="50.25" customHeight="1" outlineLevel="3">
      <c r="A59" s="5" t="s">
        <v>27</v>
      </c>
      <c r="B59" s="6" t="s">
        <v>8</v>
      </c>
      <c r="C59" s="6" t="s">
        <v>208</v>
      </c>
      <c r="D59" s="6" t="s">
        <v>5</v>
      </c>
      <c r="E59" s="6"/>
      <c r="F59" s="37">
        <f aca="true" t="shared" si="7" ref="F59:H62">F60</f>
        <v>11401.38978</v>
      </c>
      <c r="G59" s="37">
        <f t="shared" si="7"/>
        <v>13456.0056</v>
      </c>
      <c r="H59" s="37">
        <f t="shared" si="7"/>
        <v>12774.544</v>
      </c>
      <c r="I59" s="55">
        <f t="shared" si="1"/>
        <v>112.04374419694649</v>
      </c>
      <c r="J59" s="55">
        <f t="shared" si="2"/>
        <v>94.93563230978441</v>
      </c>
    </row>
    <row r="60" spans="1:10" s="15" customFormat="1" ht="31.5" outlineLevel="3">
      <c r="A60" s="13" t="s">
        <v>119</v>
      </c>
      <c r="B60" s="6" t="s">
        <v>8</v>
      </c>
      <c r="C60" s="6" t="s">
        <v>209</v>
      </c>
      <c r="D60" s="6" t="s">
        <v>5</v>
      </c>
      <c r="E60" s="6"/>
      <c r="F60" s="37">
        <f t="shared" si="7"/>
        <v>11401.38978</v>
      </c>
      <c r="G60" s="37">
        <f t="shared" si="7"/>
        <v>13456.0056</v>
      </c>
      <c r="H60" s="37">
        <f t="shared" si="7"/>
        <v>12774.544</v>
      </c>
      <c r="I60" s="55">
        <f t="shared" si="1"/>
        <v>112.04374419694649</v>
      </c>
      <c r="J60" s="55">
        <f t="shared" si="2"/>
        <v>94.93563230978441</v>
      </c>
    </row>
    <row r="61" spans="1:10" s="15" customFormat="1" ht="31.5" outlineLevel="3">
      <c r="A61" s="13" t="s">
        <v>121</v>
      </c>
      <c r="B61" s="6" t="s">
        <v>8</v>
      </c>
      <c r="C61" s="6" t="s">
        <v>308</v>
      </c>
      <c r="D61" s="6" t="s">
        <v>5</v>
      </c>
      <c r="E61" s="6"/>
      <c r="F61" s="37">
        <f>F62+F67</f>
        <v>11401.38978</v>
      </c>
      <c r="G61" s="37">
        <f>G62+G67</f>
        <v>13456.0056</v>
      </c>
      <c r="H61" s="37">
        <f>H62+H67</f>
        <v>12774.544</v>
      </c>
      <c r="I61" s="55">
        <f t="shared" si="1"/>
        <v>112.04374419694649</v>
      </c>
      <c r="J61" s="55">
        <f t="shared" si="2"/>
        <v>94.93563230978441</v>
      </c>
    </row>
    <row r="62" spans="1:10" s="15" customFormat="1" ht="47.25" outlineLevel="4">
      <c r="A62" s="24" t="s">
        <v>167</v>
      </c>
      <c r="B62" s="12" t="s">
        <v>8</v>
      </c>
      <c r="C62" s="12" t="s">
        <v>310</v>
      </c>
      <c r="D62" s="12" t="s">
        <v>5</v>
      </c>
      <c r="E62" s="12"/>
      <c r="F62" s="38">
        <f t="shared" si="7"/>
        <v>8085.862</v>
      </c>
      <c r="G62" s="38">
        <f t="shared" si="7"/>
        <v>10210.66747</v>
      </c>
      <c r="H62" s="38">
        <f t="shared" si="7"/>
        <v>9529.206</v>
      </c>
      <c r="I62" s="55">
        <f t="shared" si="1"/>
        <v>117.85021807198788</v>
      </c>
      <c r="J62" s="55">
        <f t="shared" si="2"/>
        <v>93.3259850837156</v>
      </c>
    </row>
    <row r="63" spans="1:10" s="15" customFormat="1" ht="31.5" outlineLevel="5">
      <c r="A63" s="3" t="s">
        <v>84</v>
      </c>
      <c r="B63" s="4" t="s">
        <v>8</v>
      </c>
      <c r="C63" s="4" t="s">
        <v>310</v>
      </c>
      <c r="D63" s="4" t="s">
        <v>83</v>
      </c>
      <c r="E63" s="4"/>
      <c r="F63" s="39">
        <f>F64+F65+F66</f>
        <v>8085.862</v>
      </c>
      <c r="G63" s="39">
        <f>G64+G65+G66</f>
        <v>10210.66747</v>
      </c>
      <c r="H63" s="39">
        <f>H64+H65+H66</f>
        <v>9529.206</v>
      </c>
      <c r="I63" s="55">
        <f t="shared" si="1"/>
        <v>117.85021807198788</v>
      </c>
      <c r="J63" s="55">
        <f t="shared" si="2"/>
        <v>93.3259850837156</v>
      </c>
    </row>
    <row r="64" spans="1:10" s="15" customFormat="1" ht="31.5" outlineLevel="5">
      <c r="A64" s="21" t="s">
        <v>201</v>
      </c>
      <c r="B64" s="22" t="s">
        <v>8</v>
      </c>
      <c r="C64" s="22" t="s">
        <v>310</v>
      </c>
      <c r="D64" s="22" t="s">
        <v>81</v>
      </c>
      <c r="E64" s="22"/>
      <c r="F64" s="40">
        <f>6028.23+246.93</f>
        <v>6275.16</v>
      </c>
      <c r="G64" s="40">
        <f>7705.24914+60</f>
        <v>7765.24914</v>
      </c>
      <c r="H64" s="40">
        <v>7369.292</v>
      </c>
      <c r="I64" s="55">
        <f t="shared" si="1"/>
        <v>117.43592195258768</v>
      </c>
      <c r="J64" s="55">
        <f t="shared" si="2"/>
        <v>94.90090874276831</v>
      </c>
    </row>
    <row r="65" spans="1:10" s="15" customFormat="1" ht="31.5" outlineLevel="5">
      <c r="A65" s="21" t="s">
        <v>206</v>
      </c>
      <c r="B65" s="22" t="s">
        <v>8</v>
      </c>
      <c r="C65" s="22" t="s">
        <v>310</v>
      </c>
      <c r="D65" s="22" t="s">
        <v>82</v>
      </c>
      <c r="E65" s="22"/>
      <c r="F65" s="40">
        <v>1</v>
      </c>
      <c r="G65" s="40">
        <v>121.34161</v>
      </c>
      <c r="H65" s="40">
        <v>2.4</v>
      </c>
      <c r="I65" s="55">
        <f t="shared" si="1"/>
        <v>240</v>
      </c>
      <c r="J65" s="55">
        <f t="shared" si="2"/>
        <v>1.977887057869102</v>
      </c>
    </row>
    <row r="66" spans="1:10" s="15" customFormat="1" ht="47.25" outlineLevel="5">
      <c r="A66" s="21" t="s">
        <v>202</v>
      </c>
      <c r="B66" s="22" t="s">
        <v>8</v>
      </c>
      <c r="C66" s="22" t="s">
        <v>310</v>
      </c>
      <c r="D66" s="22" t="s">
        <v>203</v>
      </c>
      <c r="E66" s="22"/>
      <c r="F66" s="40">
        <v>1809.702</v>
      </c>
      <c r="G66" s="40">
        <f>2305.97672+18.1</f>
        <v>2324.07672</v>
      </c>
      <c r="H66" s="40">
        <v>2157.514</v>
      </c>
      <c r="I66" s="55">
        <f t="shared" si="1"/>
        <v>119.21929687871264</v>
      </c>
      <c r="J66" s="55">
        <f t="shared" si="2"/>
        <v>92.83316602388238</v>
      </c>
    </row>
    <row r="67" spans="1:10" s="15" customFormat="1" ht="31.5" outlineLevel="5">
      <c r="A67" s="24" t="s">
        <v>450</v>
      </c>
      <c r="B67" s="12" t="s">
        <v>8</v>
      </c>
      <c r="C67" s="12" t="s">
        <v>417</v>
      </c>
      <c r="D67" s="12" t="s">
        <v>5</v>
      </c>
      <c r="E67" s="12"/>
      <c r="F67" s="38">
        <f>F68+F71</f>
        <v>3315.52778</v>
      </c>
      <c r="G67" s="38">
        <f>G68+G71</f>
        <v>3245.33813</v>
      </c>
      <c r="H67" s="38">
        <f>H68+H71</f>
        <v>3245.3379999999997</v>
      </c>
      <c r="I67" s="55">
        <f t="shared" si="1"/>
        <v>97.88299828391122</v>
      </c>
      <c r="J67" s="55">
        <f t="shared" si="2"/>
        <v>99.99999599425406</v>
      </c>
    </row>
    <row r="68" spans="1:10" s="15" customFormat="1" ht="31.5" outlineLevel="5">
      <c r="A68" s="3" t="s">
        <v>84</v>
      </c>
      <c r="B68" s="4" t="s">
        <v>8</v>
      </c>
      <c r="C68" s="4" t="s">
        <v>417</v>
      </c>
      <c r="D68" s="4" t="s">
        <v>83</v>
      </c>
      <c r="E68" s="4"/>
      <c r="F68" s="39">
        <f>F69+F70</f>
        <v>3315.52778</v>
      </c>
      <c r="G68" s="39">
        <f>G69+G70</f>
        <v>3243.1381300000003</v>
      </c>
      <c r="H68" s="39">
        <f>H69+H70</f>
        <v>3243.138</v>
      </c>
      <c r="I68" s="55">
        <f t="shared" si="1"/>
        <v>97.81664384063764</v>
      </c>
      <c r="J68" s="55">
        <f t="shared" si="2"/>
        <v>99.99999599153674</v>
      </c>
    </row>
    <row r="69" spans="1:10" s="15" customFormat="1" ht="31.5" outlineLevel="5">
      <c r="A69" s="21" t="s">
        <v>201</v>
      </c>
      <c r="B69" s="22" t="s">
        <v>8</v>
      </c>
      <c r="C69" s="22" t="s">
        <v>417</v>
      </c>
      <c r="D69" s="22" t="s">
        <v>81</v>
      </c>
      <c r="E69" s="22"/>
      <c r="F69" s="40">
        <v>2579.81778</v>
      </c>
      <c r="G69" s="40">
        <v>2502.65533</v>
      </c>
      <c r="H69" s="40">
        <v>2502.655</v>
      </c>
      <c r="I69" s="55">
        <f t="shared" si="1"/>
        <v>97.0089833243959</v>
      </c>
      <c r="J69" s="55">
        <f t="shared" si="2"/>
        <v>99.99998681400527</v>
      </c>
    </row>
    <row r="70" spans="1:10" s="15" customFormat="1" ht="47.25" outlineLevel="5">
      <c r="A70" s="21" t="s">
        <v>202</v>
      </c>
      <c r="B70" s="22" t="s">
        <v>8</v>
      </c>
      <c r="C70" s="22" t="s">
        <v>417</v>
      </c>
      <c r="D70" s="22" t="s">
        <v>203</v>
      </c>
      <c r="E70" s="22"/>
      <c r="F70" s="40">
        <v>735.71</v>
      </c>
      <c r="G70" s="40">
        <v>740.4828</v>
      </c>
      <c r="H70" s="40">
        <v>740.483</v>
      </c>
      <c r="I70" s="55">
        <f t="shared" si="1"/>
        <v>100.64876106074404</v>
      </c>
      <c r="J70" s="55">
        <f t="shared" si="2"/>
        <v>100.0000270094052</v>
      </c>
    </row>
    <row r="71" spans="1:10" s="15" customFormat="1" ht="31.5" outlineLevel="5">
      <c r="A71" s="3" t="s">
        <v>458</v>
      </c>
      <c r="B71" s="4" t="s">
        <v>8</v>
      </c>
      <c r="C71" s="4" t="s">
        <v>417</v>
      </c>
      <c r="D71" s="4" t="s">
        <v>86</v>
      </c>
      <c r="E71" s="4"/>
      <c r="F71" s="39">
        <f>F72</f>
        <v>0</v>
      </c>
      <c r="G71" s="39">
        <f>G72</f>
        <v>2.2</v>
      </c>
      <c r="H71" s="39">
        <f>H72</f>
        <v>2.2</v>
      </c>
      <c r="I71" s="55"/>
      <c r="J71" s="55">
        <f>H71/G71*100</f>
        <v>100</v>
      </c>
    </row>
    <row r="72" spans="1:10" s="15" customFormat="1" ht="15.75" outlineLevel="5">
      <c r="A72" s="21" t="s">
        <v>459</v>
      </c>
      <c r="B72" s="22" t="s">
        <v>8</v>
      </c>
      <c r="C72" s="22" t="s">
        <v>417</v>
      </c>
      <c r="D72" s="22" t="s">
        <v>88</v>
      </c>
      <c r="E72" s="22"/>
      <c r="F72" s="40">
        <v>0</v>
      </c>
      <c r="G72" s="40">
        <v>2.2</v>
      </c>
      <c r="H72" s="40">
        <v>2.2</v>
      </c>
      <c r="I72" s="55"/>
      <c r="J72" s="55">
        <f>H72/G72*100</f>
        <v>100</v>
      </c>
    </row>
    <row r="73" spans="1:10" s="15" customFormat="1" ht="15.75" outlineLevel="5">
      <c r="A73" s="5" t="s">
        <v>172</v>
      </c>
      <c r="B73" s="6" t="s">
        <v>173</v>
      </c>
      <c r="C73" s="6" t="s">
        <v>208</v>
      </c>
      <c r="D73" s="6" t="s">
        <v>5</v>
      </c>
      <c r="E73" s="6"/>
      <c r="F73" s="37">
        <f aca="true" t="shared" si="8" ref="F73:H77">F74</f>
        <v>0</v>
      </c>
      <c r="G73" s="37">
        <f t="shared" si="8"/>
        <v>0</v>
      </c>
      <c r="H73" s="37">
        <f t="shared" si="8"/>
        <v>0</v>
      </c>
      <c r="I73" s="55"/>
      <c r="J73" s="55"/>
    </row>
    <row r="74" spans="1:10" s="15" customFormat="1" ht="31.5" outlineLevel="5">
      <c r="A74" s="13" t="s">
        <v>119</v>
      </c>
      <c r="B74" s="6" t="s">
        <v>173</v>
      </c>
      <c r="C74" s="6" t="s">
        <v>209</v>
      </c>
      <c r="D74" s="6" t="s">
        <v>5</v>
      </c>
      <c r="E74" s="6"/>
      <c r="F74" s="37">
        <f t="shared" si="8"/>
        <v>0</v>
      </c>
      <c r="G74" s="37">
        <f t="shared" si="8"/>
        <v>0</v>
      </c>
      <c r="H74" s="37">
        <f t="shared" si="8"/>
        <v>0</v>
      </c>
      <c r="I74" s="55"/>
      <c r="J74" s="55"/>
    </row>
    <row r="75" spans="1:10" s="15" customFormat="1" ht="31.5" outlineLevel="5">
      <c r="A75" s="13" t="s">
        <v>121</v>
      </c>
      <c r="B75" s="6" t="s">
        <v>173</v>
      </c>
      <c r="C75" s="6" t="s">
        <v>308</v>
      </c>
      <c r="D75" s="6" t="s">
        <v>5</v>
      </c>
      <c r="E75" s="6"/>
      <c r="F75" s="37">
        <f t="shared" si="8"/>
        <v>0</v>
      </c>
      <c r="G75" s="37">
        <f t="shared" si="8"/>
        <v>0</v>
      </c>
      <c r="H75" s="37">
        <f t="shared" si="8"/>
        <v>0</v>
      </c>
      <c r="I75" s="55"/>
      <c r="J75" s="55"/>
    </row>
    <row r="76" spans="1:10" s="15" customFormat="1" ht="31.5" outlineLevel="5">
      <c r="A76" s="23" t="s">
        <v>171</v>
      </c>
      <c r="B76" s="12" t="s">
        <v>173</v>
      </c>
      <c r="C76" s="12" t="s">
        <v>313</v>
      </c>
      <c r="D76" s="12" t="s">
        <v>5</v>
      </c>
      <c r="E76" s="12"/>
      <c r="F76" s="38">
        <f t="shared" si="8"/>
        <v>0</v>
      </c>
      <c r="G76" s="38">
        <f t="shared" si="8"/>
        <v>0</v>
      </c>
      <c r="H76" s="38">
        <f t="shared" si="8"/>
        <v>0</v>
      </c>
      <c r="I76" s="55"/>
      <c r="J76" s="55"/>
    </row>
    <row r="77" spans="1:10" s="15" customFormat="1" ht="15.75" outlineLevel="5">
      <c r="A77" s="3" t="s">
        <v>196</v>
      </c>
      <c r="B77" s="4" t="s">
        <v>173</v>
      </c>
      <c r="C77" s="4" t="s">
        <v>313</v>
      </c>
      <c r="D77" s="4" t="s">
        <v>194</v>
      </c>
      <c r="E77" s="4"/>
      <c r="F77" s="39">
        <f t="shared" si="8"/>
        <v>0</v>
      </c>
      <c r="G77" s="39">
        <f t="shared" si="8"/>
        <v>0</v>
      </c>
      <c r="H77" s="39">
        <f t="shared" si="8"/>
        <v>0</v>
      </c>
      <c r="I77" s="55"/>
      <c r="J77" s="55"/>
    </row>
    <row r="78" spans="1:10" s="15" customFormat="1" ht="15.75" outlineLevel="5">
      <c r="A78" s="21" t="s">
        <v>197</v>
      </c>
      <c r="B78" s="22" t="s">
        <v>173</v>
      </c>
      <c r="C78" s="22" t="s">
        <v>313</v>
      </c>
      <c r="D78" s="22" t="s">
        <v>195</v>
      </c>
      <c r="E78" s="22"/>
      <c r="F78" s="40">
        <v>0</v>
      </c>
      <c r="G78" s="40">
        <v>0</v>
      </c>
      <c r="H78" s="40">
        <v>0</v>
      </c>
      <c r="I78" s="55"/>
      <c r="J78" s="55"/>
    </row>
    <row r="79" spans="1:10" s="15" customFormat="1" ht="15.75" outlineLevel="3">
      <c r="A79" s="5" t="s">
        <v>29</v>
      </c>
      <c r="B79" s="6" t="s">
        <v>9</v>
      </c>
      <c r="C79" s="6" t="s">
        <v>208</v>
      </c>
      <c r="D79" s="6" t="s">
        <v>5</v>
      </c>
      <c r="E79" s="6"/>
      <c r="F79" s="37">
        <f aca="true" t="shared" si="9" ref="F79:H82">F80</f>
        <v>1000</v>
      </c>
      <c r="G79" s="37">
        <f t="shared" si="9"/>
        <v>26194.645440000004</v>
      </c>
      <c r="H79" s="37">
        <f t="shared" si="9"/>
        <v>0</v>
      </c>
      <c r="I79" s="55">
        <f aca="true" t="shared" si="10" ref="I79:I141">H79/F79*100</f>
        <v>0</v>
      </c>
      <c r="J79" s="55">
        <f aca="true" t="shared" si="11" ref="J79:J141">H79/G79*100</f>
        <v>0</v>
      </c>
    </row>
    <row r="80" spans="1:10" s="15" customFormat="1" ht="31.5" outlineLevel="3">
      <c r="A80" s="13" t="s">
        <v>119</v>
      </c>
      <c r="B80" s="6" t="s">
        <v>9</v>
      </c>
      <c r="C80" s="6" t="s">
        <v>209</v>
      </c>
      <c r="D80" s="6" t="s">
        <v>5</v>
      </c>
      <c r="E80" s="6"/>
      <c r="F80" s="37">
        <f t="shared" si="9"/>
        <v>1000</v>
      </c>
      <c r="G80" s="37">
        <f t="shared" si="9"/>
        <v>26194.645440000004</v>
      </c>
      <c r="H80" s="37">
        <f t="shared" si="9"/>
        <v>0</v>
      </c>
      <c r="I80" s="55">
        <f t="shared" si="10"/>
        <v>0</v>
      </c>
      <c r="J80" s="55">
        <f t="shared" si="11"/>
        <v>0</v>
      </c>
    </row>
    <row r="81" spans="1:10" s="15" customFormat="1" ht="31.5" outlineLevel="3">
      <c r="A81" s="13" t="s">
        <v>121</v>
      </c>
      <c r="B81" s="6" t="s">
        <v>9</v>
      </c>
      <c r="C81" s="6" t="s">
        <v>308</v>
      </c>
      <c r="D81" s="6" t="s">
        <v>5</v>
      </c>
      <c r="E81" s="6"/>
      <c r="F81" s="37">
        <f t="shared" si="9"/>
        <v>1000</v>
      </c>
      <c r="G81" s="37">
        <f t="shared" si="9"/>
        <v>26194.645440000004</v>
      </c>
      <c r="H81" s="37">
        <f t="shared" si="9"/>
        <v>0</v>
      </c>
      <c r="I81" s="55">
        <f t="shared" si="10"/>
        <v>0</v>
      </c>
      <c r="J81" s="55">
        <f t="shared" si="11"/>
        <v>0</v>
      </c>
    </row>
    <row r="82" spans="1:10" s="15" customFormat="1" ht="31.5" outlineLevel="4">
      <c r="A82" s="23" t="s">
        <v>122</v>
      </c>
      <c r="B82" s="12" t="s">
        <v>9</v>
      </c>
      <c r="C82" s="12" t="s">
        <v>314</v>
      </c>
      <c r="D82" s="12" t="s">
        <v>5</v>
      </c>
      <c r="E82" s="12"/>
      <c r="F82" s="38">
        <f t="shared" si="9"/>
        <v>1000</v>
      </c>
      <c r="G82" s="38">
        <f t="shared" si="9"/>
        <v>26194.645440000004</v>
      </c>
      <c r="H82" s="38">
        <f t="shared" si="9"/>
        <v>0</v>
      </c>
      <c r="I82" s="55">
        <f t="shared" si="10"/>
        <v>0</v>
      </c>
      <c r="J82" s="55">
        <f t="shared" si="11"/>
        <v>0</v>
      </c>
    </row>
    <row r="83" spans="1:10" s="15" customFormat="1" ht="15.75" outlineLevel="5">
      <c r="A83" s="43" t="s">
        <v>98</v>
      </c>
      <c r="B83" s="42" t="s">
        <v>9</v>
      </c>
      <c r="C83" s="42" t="s">
        <v>314</v>
      </c>
      <c r="D83" s="42" t="s">
        <v>97</v>
      </c>
      <c r="E83" s="42"/>
      <c r="F83" s="61">
        <v>1000</v>
      </c>
      <c r="G83" s="61">
        <f>25831.68198+132.4+230.56346</f>
        <v>26194.645440000004</v>
      </c>
      <c r="H83" s="61">
        <v>0</v>
      </c>
      <c r="I83" s="55">
        <f t="shared" si="10"/>
        <v>0</v>
      </c>
      <c r="J83" s="55">
        <f t="shared" si="11"/>
        <v>0</v>
      </c>
    </row>
    <row r="84" spans="1:10" s="15" customFormat="1" ht="15.75" customHeight="1" outlineLevel="3">
      <c r="A84" s="5" t="s">
        <v>30</v>
      </c>
      <c r="B84" s="6" t="s">
        <v>68</v>
      </c>
      <c r="C84" s="6" t="s">
        <v>208</v>
      </c>
      <c r="D84" s="6" t="s">
        <v>5</v>
      </c>
      <c r="E84" s="6"/>
      <c r="F84" s="37">
        <f>F85+F149</f>
        <v>104603.18828999999</v>
      </c>
      <c r="G84" s="37">
        <f>G85+G149</f>
        <v>102702.57937</v>
      </c>
      <c r="H84" s="37">
        <f>H85+H149</f>
        <v>102074.946</v>
      </c>
      <c r="I84" s="55">
        <f t="shared" si="10"/>
        <v>97.58301603294277</v>
      </c>
      <c r="J84" s="55">
        <f t="shared" si="11"/>
        <v>99.38888256375833</v>
      </c>
    </row>
    <row r="85" spans="1:10" s="15" customFormat="1" ht="31.5" outlineLevel="3">
      <c r="A85" s="13" t="s">
        <v>119</v>
      </c>
      <c r="B85" s="6" t="s">
        <v>68</v>
      </c>
      <c r="C85" s="6" t="s">
        <v>209</v>
      </c>
      <c r="D85" s="6" t="s">
        <v>5</v>
      </c>
      <c r="E85" s="6"/>
      <c r="F85" s="37">
        <f>F86</f>
        <v>101022.18828999999</v>
      </c>
      <c r="G85" s="37">
        <f>G86</f>
        <v>100610.10037</v>
      </c>
      <c r="H85" s="37">
        <f>H86</f>
        <v>99982.46699999999</v>
      </c>
      <c r="I85" s="55">
        <f t="shared" si="10"/>
        <v>98.9707990812718</v>
      </c>
      <c r="J85" s="55">
        <f t="shared" si="11"/>
        <v>99.37617260325568</v>
      </c>
    </row>
    <row r="86" spans="1:10" s="15" customFormat="1" ht="31.5" outlineLevel="3">
      <c r="A86" s="13" t="s">
        <v>121</v>
      </c>
      <c r="B86" s="6" t="s">
        <v>68</v>
      </c>
      <c r="C86" s="6" t="s">
        <v>308</v>
      </c>
      <c r="D86" s="6" t="s">
        <v>5</v>
      </c>
      <c r="E86" s="6"/>
      <c r="F86" s="37">
        <f>F87+F94+F101+F119+F126+F133+F143+F114+F139</f>
        <v>101022.18828999999</v>
      </c>
      <c r="G86" s="37">
        <f>G87+G94+G101+G119+G126+G133+G143+G114+G139</f>
        <v>100610.10037</v>
      </c>
      <c r="H86" s="37">
        <f>H87+H94+H101+H119+H126+H133+H143+H114+H139</f>
        <v>99982.46699999999</v>
      </c>
      <c r="I86" s="55">
        <f t="shared" si="10"/>
        <v>98.9707990812718</v>
      </c>
      <c r="J86" s="55">
        <f t="shared" si="11"/>
        <v>99.37617260325568</v>
      </c>
    </row>
    <row r="87" spans="1:10" s="15" customFormat="1" ht="15.75" outlineLevel="4">
      <c r="A87" s="23" t="s">
        <v>31</v>
      </c>
      <c r="B87" s="12" t="s">
        <v>68</v>
      </c>
      <c r="C87" s="12" t="s">
        <v>320</v>
      </c>
      <c r="D87" s="12" t="s">
        <v>5</v>
      </c>
      <c r="E87" s="12"/>
      <c r="F87" s="38">
        <f>F88+F92</f>
        <v>1767.8970000000002</v>
      </c>
      <c r="G87" s="38">
        <f>G88+G92</f>
        <v>1931.868</v>
      </c>
      <c r="H87" s="38">
        <f>H88+H92</f>
        <v>1931.868</v>
      </c>
      <c r="I87" s="55">
        <f t="shared" si="10"/>
        <v>109.27491816548134</v>
      </c>
      <c r="J87" s="55">
        <f t="shared" si="11"/>
        <v>100</v>
      </c>
    </row>
    <row r="88" spans="1:10" s="15" customFormat="1" ht="31.5" outlineLevel="5">
      <c r="A88" s="3" t="s">
        <v>84</v>
      </c>
      <c r="B88" s="4" t="s">
        <v>68</v>
      </c>
      <c r="C88" s="4" t="s">
        <v>320</v>
      </c>
      <c r="D88" s="4" t="s">
        <v>83</v>
      </c>
      <c r="E88" s="4"/>
      <c r="F88" s="39">
        <f>F89+F90+F91</f>
        <v>1488.881</v>
      </c>
      <c r="G88" s="39">
        <f>G89+G90+G91</f>
        <v>1514.10689</v>
      </c>
      <c r="H88" s="39">
        <f>H89+H90+H91</f>
        <v>1514.107</v>
      </c>
      <c r="I88" s="55">
        <f t="shared" si="10"/>
        <v>101.69429255931131</v>
      </c>
      <c r="J88" s="55">
        <f t="shared" si="11"/>
        <v>100.00000726500889</v>
      </c>
    </row>
    <row r="89" spans="1:10" s="15" customFormat="1" ht="31.5" outlineLevel="5">
      <c r="A89" s="21" t="s">
        <v>201</v>
      </c>
      <c r="B89" s="22" t="s">
        <v>68</v>
      </c>
      <c r="C89" s="22" t="s">
        <v>320</v>
      </c>
      <c r="D89" s="22" t="s">
        <v>81</v>
      </c>
      <c r="E89" s="22"/>
      <c r="F89" s="40">
        <v>1140.707</v>
      </c>
      <c r="G89" s="40">
        <v>1164.79792</v>
      </c>
      <c r="H89" s="40">
        <v>1164.798</v>
      </c>
      <c r="I89" s="55">
        <f t="shared" si="10"/>
        <v>102.11193584329716</v>
      </c>
      <c r="J89" s="55">
        <f t="shared" si="11"/>
        <v>100.00000686814414</v>
      </c>
    </row>
    <row r="90" spans="1:10" s="15" customFormat="1" ht="31.5" outlineLevel="5">
      <c r="A90" s="21" t="s">
        <v>206</v>
      </c>
      <c r="B90" s="22" t="s">
        <v>68</v>
      </c>
      <c r="C90" s="22" t="s">
        <v>320</v>
      </c>
      <c r="D90" s="22" t="s">
        <v>82</v>
      </c>
      <c r="E90" s="22"/>
      <c r="F90" s="40">
        <v>0</v>
      </c>
      <c r="G90" s="40">
        <v>0</v>
      </c>
      <c r="H90" s="40">
        <v>0</v>
      </c>
      <c r="I90" s="55"/>
      <c r="J90" s="55"/>
    </row>
    <row r="91" spans="1:10" s="15" customFormat="1" ht="47.25" outlineLevel="5">
      <c r="A91" s="21" t="s">
        <v>202</v>
      </c>
      <c r="B91" s="22" t="s">
        <v>68</v>
      </c>
      <c r="C91" s="22" t="s">
        <v>320</v>
      </c>
      <c r="D91" s="22" t="s">
        <v>203</v>
      </c>
      <c r="E91" s="22"/>
      <c r="F91" s="40">
        <v>348.174</v>
      </c>
      <c r="G91" s="40">
        <v>349.30897</v>
      </c>
      <c r="H91" s="40">
        <v>349.309</v>
      </c>
      <c r="I91" s="55">
        <f t="shared" si="10"/>
        <v>100.32598643207133</v>
      </c>
      <c r="J91" s="55">
        <f t="shared" si="11"/>
        <v>100.00000858838524</v>
      </c>
    </row>
    <row r="92" spans="1:10" s="15" customFormat="1" ht="15.75" outlineLevel="5">
      <c r="A92" s="3" t="s">
        <v>85</v>
      </c>
      <c r="B92" s="4" t="s">
        <v>68</v>
      </c>
      <c r="C92" s="4" t="s">
        <v>320</v>
      </c>
      <c r="D92" s="4" t="s">
        <v>86</v>
      </c>
      <c r="E92" s="4"/>
      <c r="F92" s="39">
        <f>F93</f>
        <v>279.016</v>
      </c>
      <c r="G92" s="39">
        <f>G93</f>
        <v>417.76111</v>
      </c>
      <c r="H92" s="39">
        <f>H93</f>
        <v>417.761</v>
      </c>
      <c r="I92" s="55">
        <f t="shared" si="10"/>
        <v>149.72653897984344</v>
      </c>
      <c r="J92" s="55">
        <f t="shared" si="11"/>
        <v>99.99997366916227</v>
      </c>
    </row>
    <row r="93" spans="1:10" s="15" customFormat="1" ht="31.5" outlineLevel="5">
      <c r="A93" s="21" t="s">
        <v>87</v>
      </c>
      <c r="B93" s="22" t="s">
        <v>68</v>
      </c>
      <c r="C93" s="22" t="s">
        <v>320</v>
      </c>
      <c r="D93" s="22" t="s">
        <v>88</v>
      </c>
      <c r="E93" s="22"/>
      <c r="F93" s="40">
        <v>279.016</v>
      </c>
      <c r="G93" s="40">
        <v>417.76111</v>
      </c>
      <c r="H93" s="40">
        <v>417.761</v>
      </c>
      <c r="I93" s="55">
        <f t="shared" si="10"/>
        <v>149.72653897984344</v>
      </c>
      <c r="J93" s="55">
        <f t="shared" si="11"/>
        <v>99.99997366916227</v>
      </c>
    </row>
    <row r="94" spans="1:10" s="15" customFormat="1" ht="47.25" outlineLevel="4">
      <c r="A94" s="24" t="s">
        <v>167</v>
      </c>
      <c r="B94" s="12" t="s">
        <v>68</v>
      </c>
      <c r="C94" s="12" t="s">
        <v>310</v>
      </c>
      <c r="D94" s="12" t="s">
        <v>5</v>
      </c>
      <c r="E94" s="12"/>
      <c r="F94" s="38">
        <f>F95+F99</f>
        <v>44183.47622</v>
      </c>
      <c r="G94" s="38">
        <f>G95+G99</f>
        <v>42462.31622</v>
      </c>
      <c r="H94" s="38">
        <f>H95+H99</f>
        <v>42280.826</v>
      </c>
      <c r="I94" s="55">
        <f t="shared" si="10"/>
        <v>95.69375164025969</v>
      </c>
      <c r="J94" s="55">
        <f t="shared" si="11"/>
        <v>99.5725852092955</v>
      </c>
    </row>
    <row r="95" spans="1:10" s="15" customFormat="1" ht="31.5" outlineLevel="5">
      <c r="A95" s="3" t="s">
        <v>84</v>
      </c>
      <c r="B95" s="4" t="s">
        <v>68</v>
      </c>
      <c r="C95" s="4" t="s">
        <v>310</v>
      </c>
      <c r="D95" s="4" t="s">
        <v>83</v>
      </c>
      <c r="E95" s="4"/>
      <c r="F95" s="39">
        <f>F96+F97+F98</f>
        <v>42174.47622</v>
      </c>
      <c r="G95" s="39">
        <f>G96+G97+G98</f>
        <v>42385.81622</v>
      </c>
      <c r="H95" s="39">
        <f>H96+H97+H98</f>
        <v>42204.326</v>
      </c>
      <c r="I95" s="55">
        <f t="shared" si="10"/>
        <v>100.07077688373482</v>
      </c>
      <c r="J95" s="55">
        <f t="shared" si="11"/>
        <v>99.57181379011793</v>
      </c>
    </row>
    <row r="96" spans="1:10" s="15" customFormat="1" ht="31.5" outlineLevel="5">
      <c r="A96" s="21" t="s">
        <v>201</v>
      </c>
      <c r="B96" s="22" t="s">
        <v>68</v>
      </c>
      <c r="C96" s="22" t="s">
        <v>310</v>
      </c>
      <c r="D96" s="22" t="s">
        <v>81</v>
      </c>
      <c r="E96" s="22"/>
      <c r="F96" s="40">
        <v>32330.49122</v>
      </c>
      <c r="G96" s="40">
        <f>32610.49122-14</f>
        <v>32596.49122</v>
      </c>
      <c r="H96" s="40">
        <v>32432.158</v>
      </c>
      <c r="I96" s="55">
        <f t="shared" si="10"/>
        <v>100.31446098145614</v>
      </c>
      <c r="J96" s="55">
        <f t="shared" si="11"/>
        <v>99.49585610644138</v>
      </c>
    </row>
    <row r="97" spans="1:10" s="15" customFormat="1" ht="31.5" outlineLevel="5">
      <c r="A97" s="21" t="s">
        <v>206</v>
      </c>
      <c r="B97" s="22" t="s">
        <v>68</v>
      </c>
      <c r="C97" s="22" t="s">
        <v>310</v>
      </c>
      <c r="D97" s="22" t="s">
        <v>82</v>
      </c>
      <c r="E97" s="22"/>
      <c r="F97" s="40">
        <v>2</v>
      </c>
      <c r="G97" s="40">
        <v>27.44</v>
      </c>
      <c r="H97" s="40">
        <v>27.44</v>
      </c>
      <c r="I97" s="55">
        <f t="shared" si="10"/>
        <v>1372</v>
      </c>
      <c r="J97" s="55">
        <f t="shared" si="11"/>
        <v>100</v>
      </c>
    </row>
    <row r="98" spans="1:10" s="15" customFormat="1" ht="47.25" outlineLevel="5">
      <c r="A98" s="21" t="s">
        <v>202</v>
      </c>
      <c r="B98" s="22" t="s">
        <v>68</v>
      </c>
      <c r="C98" s="22" t="s">
        <v>310</v>
      </c>
      <c r="D98" s="22" t="s">
        <v>203</v>
      </c>
      <c r="E98" s="22"/>
      <c r="F98" s="40">
        <v>9841.985</v>
      </c>
      <c r="G98" s="40">
        <v>9761.885</v>
      </c>
      <c r="H98" s="40">
        <v>9744.728</v>
      </c>
      <c r="I98" s="55">
        <f t="shared" si="10"/>
        <v>99.01181519784879</v>
      </c>
      <c r="J98" s="55">
        <f t="shared" si="11"/>
        <v>99.82424501005696</v>
      </c>
    </row>
    <row r="99" spans="1:10" s="15" customFormat="1" ht="15.75" outlineLevel="5">
      <c r="A99" s="3" t="s">
        <v>85</v>
      </c>
      <c r="B99" s="4" t="s">
        <v>68</v>
      </c>
      <c r="C99" s="4" t="s">
        <v>310</v>
      </c>
      <c r="D99" s="4" t="s">
        <v>86</v>
      </c>
      <c r="E99" s="4"/>
      <c r="F99" s="39">
        <f>F100</f>
        <v>2009</v>
      </c>
      <c r="G99" s="39">
        <f>G100</f>
        <v>76.5</v>
      </c>
      <c r="H99" s="39">
        <f>H100</f>
        <v>76.5</v>
      </c>
      <c r="I99" s="55">
        <f t="shared" si="10"/>
        <v>3.807864609258337</v>
      </c>
      <c r="J99" s="55">
        <f t="shared" si="11"/>
        <v>100</v>
      </c>
    </row>
    <row r="100" spans="1:10" s="15" customFormat="1" ht="31.5" outlineLevel="5">
      <c r="A100" s="21" t="s">
        <v>87</v>
      </c>
      <c r="B100" s="22" t="s">
        <v>68</v>
      </c>
      <c r="C100" s="22" t="s">
        <v>310</v>
      </c>
      <c r="D100" s="22" t="s">
        <v>88</v>
      </c>
      <c r="E100" s="22"/>
      <c r="F100" s="40">
        <v>2009</v>
      </c>
      <c r="G100" s="40">
        <v>76.5</v>
      </c>
      <c r="H100" s="40">
        <v>76.5</v>
      </c>
      <c r="I100" s="55">
        <f t="shared" si="10"/>
        <v>3.807864609258337</v>
      </c>
      <c r="J100" s="55">
        <f t="shared" si="11"/>
        <v>100</v>
      </c>
    </row>
    <row r="101" spans="1:10" s="15" customFormat="1" ht="31.5" outlineLevel="6">
      <c r="A101" s="23" t="s">
        <v>123</v>
      </c>
      <c r="B101" s="12" t="s">
        <v>68</v>
      </c>
      <c r="C101" s="12" t="s">
        <v>321</v>
      </c>
      <c r="D101" s="12" t="s">
        <v>5</v>
      </c>
      <c r="E101" s="12"/>
      <c r="F101" s="38">
        <f>F102+F106+F110</f>
        <v>51156.3</v>
      </c>
      <c r="G101" s="38">
        <f>G102+G106+G110</f>
        <v>51418.305440000004</v>
      </c>
      <c r="H101" s="38">
        <f>H102+H106+H110</f>
        <v>51000.817</v>
      </c>
      <c r="I101" s="55">
        <f t="shared" si="10"/>
        <v>99.6960628505189</v>
      </c>
      <c r="J101" s="55">
        <f t="shared" si="11"/>
        <v>99.18805484461723</v>
      </c>
    </row>
    <row r="102" spans="1:10" s="15" customFormat="1" ht="15.75" outlineLevel="6">
      <c r="A102" s="3" t="s">
        <v>99</v>
      </c>
      <c r="B102" s="4" t="s">
        <v>68</v>
      </c>
      <c r="C102" s="4" t="s">
        <v>321</v>
      </c>
      <c r="D102" s="4" t="s">
        <v>100</v>
      </c>
      <c r="E102" s="4"/>
      <c r="F102" s="39">
        <f>F103+F104+F105</f>
        <v>25863.14</v>
      </c>
      <c r="G102" s="39">
        <f>G103+G104+G105</f>
        <v>25563.14</v>
      </c>
      <c r="H102" s="39">
        <f>H103+H104+H105</f>
        <v>25145.652000000002</v>
      </c>
      <c r="I102" s="55">
        <f t="shared" si="10"/>
        <v>97.22582795437833</v>
      </c>
      <c r="J102" s="55">
        <f t="shared" si="11"/>
        <v>98.36683599902048</v>
      </c>
    </row>
    <row r="103" spans="1:10" s="15" customFormat="1" ht="15.75" outlineLevel="6">
      <c r="A103" s="21" t="s">
        <v>200</v>
      </c>
      <c r="B103" s="22" t="s">
        <v>68</v>
      </c>
      <c r="C103" s="22" t="s">
        <v>321</v>
      </c>
      <c r="D103" s="22" t="s">
        <v>101</v>
      </c>
      <c r="E103" s="22"/>
      <c r="F103" s="40">
        <v>19873.44</v>
      </c>
      <c r="G103" s="40">
        <v>19673.44</v>
      </c>
      <c r="H103" s="40">
        <v>19373.82</v>
      </c>
      <c r="I103" s="55">
        <f t="shared" si="10"/>
        <v>97.48599135328358</v>
      </c>
      <c r="J103" s="55">
        <f t="shared" si="11"/>
        <v>98.4770329947381</v>
      </c>
    </row>
    <row r="104" spans="1:10" s="15" customFormat="1" ht="31.5" outlineLevel="6">
      <c r="A104" s="21" t="s">
        <v>207</v>
      </c>
      <c r="B104" s="22" t="s">
        <v>68</v>
      </c>
      <c r="C104" s="22" t="s">
        <v>321</v>
      </c>
      <c r="D104" s="22" t="s">
        <v>102</v>
      </c>
      <c r="E104" s="22"/>
      <c r="F104" s="40">
        <v>0</v>
      </c>
      <c r="G104" s="40">
        <v>0</v>
      </c>
      <c r="H104" s="40">
        <v>0</v>
      </c>
      <c r="I104" s="55"/>
      <c r="J104" s="55"/>
    </row>
    <row r="105" spans="1:10" s="15" customFormat="1" ht="47.25" outlineLevel="6">
      <c r="A105" s="21" t="s">
        <v>204</v>
      </c>
      <c r="B105" s="22" t="s">
        <v>68</v>
      </c>
      <c r="C105" s="22" t="s">
        <v>321</v>
      </c>
      <c r="D105" s="22" t="s">
        <v>205</v>
      </c>
      <c r="E105" s="22"/>
      <c r="F105" s="40">
        <v>5989.7</v>
      </c>
      <c r="G105" s="40">
        <v>5889.7</v>
      </c>
      <c r="H105" s="40">
        <v>5771.832</v>
      </c>
      <c r="I105" s="55">
        <f t="shared" si="10"/>
        <v>96.36262250196171</v>
      </c>
      <c r="J105" s="55">
        <f t="shared" si="11"/>
        <v>97.99874356928197</v>
      </c>
    </row>
    <row r="106" spans="1:10" s="15" customFormat="1" ht="23.25" customHeight="1" outlineLevel="6">
      <c r="A106" s="3" t="s">
        <v>85</v>
      </c>
      <c r="B106" s="4" t="s">
        <v>68</v>
      </c>
      <c r="C106" s="4" t="s">
        <v>321</v>
      </c>
      <c r="D106" s="4" t="s">
        <v>86</v>
      </c>
      <c r="E106" s="4"/>
      <c r="F106" s="39">
        <f>F108+F107+F109</f>
        <v>24980.16</v>
      </c>
      <c r="G106" s="39">
        <f>G108+G107+G109</f>
        <v>24738.907440000003</v>
      </c>
      <c r="H106" s="39">
        <f>H108+H107+H109</f>
        <v>24738.907</v>
      </c>
      <c r="I106" s="55">
        <f t="shared" si="10"/>
        <v>99.03422155822861</v>
      </c>
      <c r="J106" s="55">
        <f t="shared" si="11"/>
        <v>99.99999822142507</v>
      </c>
    </row>
    <row r="107" spans="1:10" s="15" customFormat="1" ht="23.25" customHeight="1" outlineLevel="6">
      <c r="A107" s="21" t="s">
        <v>255</v>
      </c>
      <c r="B107" s="22" t="s">
        <v>68</v>
      </c>
      <c r="C107" s="22" t="s">
        <v>321</v>
      </c>
      <c r="D107" s="22" t="s">
        <v>256</v>
      </c>
      <c r="E107" s="22"/>
      <c r="F107" s="40">
        <v>0</v>
      </c>
      <c r="G107" s="40">
        <v>330.73573</v>
      </c>
      <c r="H107" s="40">
        <v>330.735</v>
      </c>
      <c r="I107" s="55"/>
      <c r="J107" s="55">
        <f t="shared" si="11"/>
        <v>99.99977927997075</v>
      </c>
    </row>
    <row r="108" spans="1:10" s="15" customFormat="1" ht="31.5" outlineLevel="6">
      <c r="A108" s="21" t="s">
        <v>87</v>
      </c>
      <c r="B108" s="22" t="s">
        <v>68</v>
      </c>
      <c r="C108" s="22" t="s">
        <v>321</v>
      </c>
      <c r="D108" s="22" t="s">
        <v>88</v>
      </c>
      <c r="E108" s="22"/>
      <c r="F108" s="40">
        <f>20414.86-220</f>
        <v>20194.86</v>
      </c>
      <c r="G108" s="40">
        <v>20441.71496</v>
      </c>
      <c r="H108" s="40">
        <v>20441.715</v>
      </c>
      <c r="I108" s="55">
        <f t="shared" si="10"/>
        <v>101.22236549300167</v>
      </c>
      <c r="J108" s="55">
        <f t="shared" si="11"/>
        <v>100.0000001956783</v>
      </c>
    </row>
    <row r="109" spans="1:10" s="15" customFormat="1" ht="15.75" outlineLevel="6">
      <c r="A109" s="21" t="s">
        <v>391</v>
      </c>
      <c r="B109" s="22" t="s">
        <v>68</v>
      </c>
      <c r="C109" s="22" t="s">
        <v>321</v>
      </c>
      <c r="D109" s="22" t="s">
        <v>390</v>
      </c>
      <c r="E109" s="22"/>
      <c r="F109" s="40">
        <v>4785.3</v>
      </c>
      <c r="G109" s="40">
        <v>3966.45675</v>
      </c>
      <c r="H109" s="40">
        <v>3966.457</v>
      </c>
      <c r="I109" s="55">
        <f t="shared" si="10"/>
        <v>82.88836645560362</v>
      </c>
      <c r="J109" s="55">
        <f t="shared" si="11"/>
        <v>100.00000630285454</v>
      </c>
    </row>
    <row r="110" spans="1:10" s="15" customFormat="1" ht="15.75" outlineLevel="6">
      <c r="A110" s="3" t="s">
        <v>89</v>
      </c>
      <c r="B110" s="4" t="s">
        <v>68</v>
      </c>
      <c r="C110" s="4" t="s">
        <v>321</v>
      </c>
      <c r="D110" s="4" t="s">
        <v>90</v>
      </c>
      <c r="E110" s="4"/>
      <c r="F110" s="39">
        <f>F111+F112+F113</f>
        <v>313</v>
      </c>
      <c r="G110" s="39">
        <f>G111+G112+G113</f>
        <v>1116.258</v>
      </c>
      <c r="H110" s="39">
        <f>H111+H112+H113</f>
        <v>1116.258</v>
      </c>
      <c r="I110" s="55">
        <f t="shared" si="10"/>
        <v>356.6319488817891</v>
      </c>
      <c r="J110" s="55">
        <f t="shared" si="11"/>
        <v>100</v>
      </c>
    </row>
    <row r="111" spans="1:10" s="15" customFormat="1" ht="22.5" customHeight="1" outlineLevel="6">
      <c r="A111" s="21" t="s">
        <v>91</v>
      </c>
      <c r="B111" s="22" t="s">
        <v>68</v>
      </c>
      <c r="C111" s="22" t="s">
        <v>321</v>
      </c>
      <c r="D111" s="22" t="s">
        <v>93</v>
      </c>
      <c r="E111" s="22"/>
      <c r="F111" s="40">
        <v>260</v>
      </c>
      <c r="G111" s="40">
        <v>1095.698</v>
      </c>
      <c r="H111" s="40">
        <v>1095.698</v>
      </c>
      <c r="I111" s="55">
        <f t="shared" si="10"/>
        <v>421.42230769230775</v>
      </c>
      <c r="J111" s="55">
        <f t="shared" si="11"/>
        <v>100</v>
      </c>
    </row>
    <row r="112" spans="1:10" s="15" customFormat="1" ht="15.75" outlineLevel="6">
      <c r="A112" s="21" t="s">
        <v>92</v>
      </c>
      <c r="B112" s="22" t="s">
        <v>68</v>
      </c>
      <c r="C112" s="22" t="s">
        <v>321</v>
      </c>
      <c r="D112" s="22" t="s">
        <v>94</v>
      </c>
      <c r="E112" s="22"/>
      <c r="F112" s="40">
        <v>38</v>
      </c>
      <c r="G112" s="40">
        <v>5.56</v>
      </c>
      <c r="H112" s="40">
        <v>5.56</v>
      </c>
      <c r="I112" s="55">
        <f t="shared" si="10"/>
        <v>14.631578947368421</v>
      </c>
      <c r="J112" s="55">
        <f t="shared" si="11"/>
        <v>100</v>
      </c>
    </row>
    <row r="113" spans="1:10" s="15" customFormat="1" ht="15.75" outlineLevel="6">
      <c r="A113" s="21" t="s">
        <v>254</v>
      </c>
      <c r="B113" s="22" t="s">
        <v>68</v>
      </c>
      <c r="C113" s="22" t="s">
        <v>321</v>
      </c>
      <c r="D113" s="22" t="s">
        <v>253</v>
      </c>
      <c r="E113" s="22"/>
      <c r="F113" s="40">
        <v>15</v>
      </c>
      <c r="G113" s="40">
        <v>15</v>
      </c>
      <c r="H113" s="40">
        <v>15</v>
      </c>
      <c r="I113" s="55">
        <f t="shared" si="10"/>
        <v>100</v>
      </c>
      <c r="J113" s="55">
        <f t="shared" si="11"/>
        <v>100</v>
      </c>
    </row>
    <row r="114" spans="1:10" s="15" customFormat="1" ht="15.75" outlineLevel="6">
      <c r="A114" s="28" t="s">
        <v>362</v>
      </c>
      <c r="B114" s="12" t="s">
        <v>68</v>
      </c>
      <c r="C114" s="12" t="s">
        <v>365</v>
      </c>
      <c r="D114" s="12" t="s">
        <v>5</v>
      </c>
      <c r="E114" s="12"/>
      <c r="F114" s="38">
        <f>F115+F118</f>
        <v>0</v>
      </c>
      <c r="G114" s="38">
        <f>G115+G118</f>
        <v>462.018</v>
      </c>
      <c r="H114" s="38">
        <f>H115+H118</f>
        <v>462.018</v>
      </c>
      <c r="I114" s="55"/>
      <c r="J114" s="55">
        <f t="shared" si="11"/>
        <v>100</v>
      </c>
    </row>
    <row r="115" spans="1:10" s="15" customFormat="1" ht="15.75" outlineLevel="6">
      <c r="A115" s="3" t="s">
        <v>363</v>
      </c>
      <c r="B115" s="4" t="s">
        <v>68</v>
      </c>
      <c r="C115" s="4" t="s">
        <v>365</v>
      </c>
      <c r="D115" s="4" t="s">
        <v>366</v>
      </c>
      <c r="E115" s="4"/>
      <c r="F115" s="39">
        <f>F116+F117</f>
        <v>0</v>
      </c>
      <c r="G115" s="39">
        <f>G116+G117</f>
        <v>2.018</v>
      </c>
      <c r="H115" s="39">
        <f>H116+H117</f>
        <v>2.018</v>
      </c>
      <c r="I115" s="55"/>
      <c r="J115" s="55">
        <f t="shared" si="11"/>
        <v>100</v>
      </c>
    </row>
    <row r="116" spans="1:10" s="15" customFormat="1" ht="15.75" outlineLevel="6">
      <c r="A116" s="21" t="s">
        <v>363</v>
      </c>
      <c r="B116" s="22" t="s">
        <v>68</v>
      </c>
      <c r="C116" s="22" t="s">
        <v>365</v>
      </c>
      <c r="D116" s="22" t="s">
        <v>364</v>
      </c>
      <c r="E116" s="22"/>
      <c r="F116" s="40">
        <v>0</v>
      </c>
      <c r="G116" s="40">
        <v>2.018</v>
      </c>
      <c r="H116" s="40">
        <v>2.018</v>
      </c>
      <c r="I116" s="55"/>
      <c r="J116" s="55">
        <f t="shared" si="11"/>
        <v>100</v>
      </c>
    </row>
    <row r="117" spans="1:10" s="15" customFormat="1" ht="15.75" outlineLevel="6">
      <c r="A117" s="21" t="s">
        <v>367</v>
      </c>
      <c r="B117" s="22" t="s">
        <v>68</v>
      </c>
      <c r="C117" s="22" t="s">
        <v>365</v>
      </c>
      <c r="D117" s="22" t="s">
        <v>94</v>
      </c>
      <c r="E117" s="22"/>
      <c r="F117" s="40">
        <v>0</v>
      </c>
      <c r="G117" s="40">
        <v>0</v>
      </c>
      <c r="H117" s="40">
        <v>0</v>
      </c>
      <c r="I117" s="55"/>
      <c r="J117" s="55"/>
    </row>
    <row r="118" spans="1:10" s="15" customFormat="1" ht="15.75" outlineLevel="6">
      <c r="A118" s="21" t="s">
        <v>254</v>
      </c>
      <c r="B118" s="22" t="s">
        <v>68</v>
      </c>
      <c r="C118" s="22" t="s">
        <v>365</v>
      </c>
      <c r="D118" s="22" t="s">
        <v>253</v>
      </c>
      <c r="E118" s="22"/>
      <c r="F118" s="40">
        <v>0</v>
      </c>
      <c r="G118" s="40">
        <v>460</v>
      </c>
      <c r="H118" s="40">
        <v>460</v>
      </c>
      <c r="I118" s="55"/>
      <c r="J118" s="55">
        <f t="shared" si="11"/>
        <v>100</v>
      </c>
    </row>
    <row r="119" spans="1:10" s="15" customFormat="1" ht="31.5" outlineLevel="6">
      <c r="A119" s="28" t="s">
        <v>124</v>
      </c>
      <c r="B119" s="12" t="s">
        <v>68</v>
      </c>
      <c r="C119" s="12" t="s">
        <v>322</v>
      </c>
      <c r="D119" s="12" t="s">
        <v>5</v>
      </c>
      <c r="E119" s="12"/>
      <c r="F119" s="38">
        <f>F120+F124</f>
        <v>1264.466</v>
      </c>
      <c r="G119" s="38">
        <f>G120+G124</f>
        <v>1163.6506</v>
      </c>
      <c r="H119" s="38">
        <f>H120+H124</f>
        <v>1163.65</v>
      </c>
      <c r="I119" s="55">
        <f t="shared" si="10"/>
        <v>92.02699004955454</v>
      </c>
      <c r="J119" s="55">
        <f t="shared" si="11"/>
        <v>99.99994843813084</v>
      </c>
    </row>
    <row r="120" spans="1:10" s="15" customFormat="1" ht="31.5" outlineLevel="6">
      <c r="A120" s="3" t="s">
        <v>84</v>
      </c>
      <c r="B120" s="4" t="s">
        <v>68</v>
      </c>
      <c r="C120" s="4" t="s">
        <v>322</v>
      </c>
      <c r="D120" s="4" t="s">
        <v>83</v>
      </c>
      <c r="E120" s="4"/>
      <c r="F120" s="39">
        <f>F121+F122+F123</f>
        <v>1228.466</v>
      </c>
      <c r="G120" s="39">
        <f>G121+G122+G123</f>
        <v>1124.12213</v>
      </c>
      <c r="H120" s="39">
        <f>H121+H122+H123</f>
        <v>1124.122</v>
      </c>
      <c r="I120" s="55">
        <f t="shared" si="10"/>
        <v>91.50615483049593</v>
      </c>
      <c r="J120" s="55">
        <f t="shared" si="11"/>
        <v>99.99998843542028</v>
      </c>
    </row>
    <row r="121" spans="1:10" s="15" customFormat="1" ht="31.5" outlineLevel="6">
      <c r="A121" s="21" t="s">
        <v>201</v>
      </c>
      <c r="B121" s="22" t="s">
        <v>68</v>
      </c>
      <c r="C121" s="22" t="s">
        <v>322</v>
      </c>
      <c r="D121" s="22" t="s">
        <v>81</v>
      </c>
      <c r="E121" s="22"/>
      <c r="F121" s="40">
        <v>945.38</v>
      </c>
      <c r="G121" s="40">
        <v>864.91175</v>
      </c>
      <c r="H121" s="40">
        <v>864.912</v>
      </c>
      <c r="I121" s="55">
        <f t="shared" si="10"/>
        <v>91.48829042289873</v>
      </c>
      <c r="J121" s="55">
        <f t="shared" si="11"/>
        <v>100.00002890468305</v>
      </c>
    </row>
    <row r="122" spans="1:10" s="15" customFormat="1" ht="31.5" outlineLevel="6">
      <c r="A122" s="21" t="s">
        <v>206</v>
      </c>
      <c r="B122" s="22" t="s">
        <v>68</v>
      </c>
      <c r="C122" s="22" t="s">
        <v>322</v>
      </c>
      <c r="D122" s="22" t="s">
        <v>82</v>
      </c>
      <c r="E122" s="22"/>
      <c r="F122" s="40">
        <v>0</v>
      </c>
      <c r="G122" s="40">
        <v>0</v>
      </c>
      <c r="H122" s="40">
        <v>0</v>
      </c>
      <c r="I122" s="55"/>
      <c r="J122" s="55"/>
    </row>
    <row r="123" spans="1:10" s="15" customFormat="1" ht="47.25" outlineLevel="6">
      <c r="A123" s="21" t="s">
        <v>202</v>
      </c>
      <c r="B123" s="22" t="s">
        <v>68</v>
      </c>
      <c r="C123" s="22" t="s">
        <v>322</v>
      </c>
      <c r="D123" s="22" t="s">
        <v>203</v>
      </c>
      <c r="E123" s="22"/>
      <c r="F123" s="40">
        <v>283.086</v>
      </c>
      <c r="G123" s="40">
        <v>259.21038</v>
      </c>
      <c r="H123" s="40">
        <v>259.21</v>
      </c>
      <c r="I123" s="55">
        <f t="shared" si="10"/>
        <v>91.56581392227096</v>
      </c>
      <c r="J123" s="55">
        <f t="shared" si="11"/>
        <v>99.99985340093247</v>
      </c>
    </row>
    <row r="124" spans="1:10" s="15" customFormat="1" ht="15.75" outlineLevel="6">
      <c r="A124" s="3" t="s">
        <v>85</v>
      </c>
      <c r="B124" s="4" t="s">
        <v>68</v>
      </c>
      <c r="C124" s="4" t="s">
        <v>322</v>
      </c>
      <c r="D124" s="4" t="s">
        <v>86</v>
      </c>
      <c r="E124" s="4"/>
      <c r="F124" s="39">
        <f>F125</f>
        <v>36</v>
      </c>
      <c r="G124" s="39">
        <f>G125</f>
        <v>39.52847</v>
      </c>
      <c r="H124" s="39">
        <f>H125</f>
        <v>39.528</v>
      </c>
      <c r="I124" s="55">
        <f t="shared" si="10"/>
        <v>109.79999999999998</v>
      </c>
      <c r="J124" s="55">
        <f t="shared" si="11"/>
        <v>99.99881098357716</v>
      </c>
    </row>
    <row r="125" spans="1:10" s="15" customFormat="1" ht="31.5" outlineLevel="6">
      <c r="A125" s="21" t="s">
        <v>87</v>
      </c>
      <c r="B125" s="22" t="s">
        <v>68</v>
      </c>
      <c r="C125" s="22" t="s">
        <v>322</v>
      </c>
      <c r="D125" s="22" t="s">
        <v>88</v>
      </c>
      <c r="E125" s="22"/>
      <c r="F125" s="40">
        <v>36</v>
      </c>
      <c r="G125" s="40">
        <v>39.52847</v>
      </c>
      <c r="H125" s="40">
        <v>39.528</v>
      </c>
      <c r="I125" s="55">
        <f t="shared" si="10"/>
        <v>109.79999999999998</v>
      </c>
      <c r="J125" s="55">
        <f t="shared" si="11"/>
        <v>99.99881098357716</v>
      </c>
    </row>
    <row r="126" spans="1:10" s="15" customFormat="1" ht="31.5" outlineLevel="6">
      <c r="A126" s="28" t="s">
        <v>125</v>
      </c>
      <c r="B126" s="12" t="s">
        <v>68</v>
      </c>
      <c r="C126" s="12" t="s">
        <v>324</v>
      </c>
      <c r="D126" s="12" t="s">
        <v>5</v>
      </c>
      <c r="E126" s="12"/>
      <c r="F126" s="38">
        <f>F127+F131</f>
        <v>830.909</v>
      </c>
      <c r="G126" s="38">
        <f>G127+G131</f>
        <v>830.909</v>
      </c>
      <c r="H126" s="38">
        <f>H127+H131</f>
        <v>830.909</v>
      </c>
      <c r="I126" s="55">
        <f t="shared" si="10"/>
        <v>100</v>
      </c>
      <c r="J126" s="55">
        <f t="shared" si="11"/>
        <v>100</v>
      </c>
    </row>
    <row r="127" spans="1:10" s="15" customFormat="1" ht="31.5" outlineLevel="6">
      <c r="A127" s="3" t="s">
        <v>84</v>
      </c>
      <c r="B127" s="4" t="s">
        <v>68</v>
      </c>
      <c r="C127" s="4" t="s">
        <v>324</v>
      </c>
      <c r="D127" s="4" t="s">
        <v>83</v>
      </c>
      <c r="E127" s="4"/>
      <c r="F127" s="39">
        <f>F128+F129+F130</f>
        <v>795.254</v>
      </c>
      <c r="G127" s="39">
        <f>G128+G129+G130</f>
        <v>817.37859</v>
      </c>
      <c r="H127" s="39">
        <f>H128+H129+H130</f>
        <v>817.379</v>
      </c>
      <c r="I127" s="55">
        <f t="shared" si="10"/>
        <v>102.7821299861428</v>
      </c>
      <c r="J127" s="55">
        <f t="shared" si="11"/>
        <v>100.00005016035469</v>
      </c>
    </row>
    <row r="128" spans="1:10" s="15" customFormat="1" ht="31.5" outlineLevel="6">
      <c r="A128" s="21" t="s">
        <v>201</v>
      </c>
      <c r="B128" s="22" t="s">
        <v>68</v>
      </c>
      <c r="C128" s="22" t="s">
        <v>324</v>
      </c>
      <c r="D128" s="22" t="s">
        <v>81</v>
      </c>
      <c r="E128" s="22"/>
      <c r="F128" s="40">
        <v>611.722</v>
      </c>
      <c r="G128" s="40">
        <v>628.71475</v>
      </c>
      <c r="H128" s="40">
        <v>628.715</v>
      </c>
      <c r="I128" s="55">
        <f t="shared" si="10"/>
        <v>102.7778958415751</v>
      </c>
      <c r="J128" s="55">
        <f t="shared" si="11"/>
        <v>100.00003976366072</v>
      </c>
    </row>
    <row r="129" spans="1:10" s="15" customFormat="1" ht="31.5" outlineLevel="6">
      <c r="A129" s="21" t="s">
        <v>206</v>
      </c>
      <c r="B129" s="22" t="s">
        <v>68</v>
      </c>
      <c r="C129" s="22" t="s">
        <v>324</v>
      </c>
      <c r="D129" s="22" t="s">
        <v>82</v>
      </c>
      <c r="E129" s="22"/>
      <c r="F129" s="40">
        <v>0</v>
      </c>
      <c r="G129" s="40">
        <v>0</v>
      </c>
      <c r="H129" s="40">
        <v>0</v>
      </c>
      <c r="I129" s="55"/>
      <c r="J129" s="55"/>
    </row>
    <row r="130" spans="1:10" s="15" customFormat="1" ht="47.25" outlineLevel="6">
      <c r="A130" s="21" t="s">
        <v>202</v>
      </c>
      <c r="B130" s="22" t="s">
        <v>68</v>
      </c>
      <c r="C130" s="22" t="s">
        <v>324</v>
      </c>
      <c r="D130" s="22" t="s">
        <v>203</v>
      </c>
      <c r="E130" s="22"/>
      <c r="F130" s="40">
        <v>183.532</v>
      </c>
      <c r="G130" s="40">
        <v>188.66384</v>
      </c>
      <c r="H130" s="40">
        <v>188.664</v>
      </c>
      <c r="I130" s="55">
        <f t="shared" si="10"/>
        <v>102.79624261709128</v>
      </c>
      <c r="J130" s="55">
        <f t="shared" si="11"/>
        <v>100.0000848069243</v>
      </c>
    </row>
    <row r="131" spans="1:10" s="15" customFormat="1" ht="15.75" outlineLevel="6">
      <c r="A131" s="3" t="s">
        <v>85</v>
      </c>
      <c r="B131" s="4" t="s">
        <v>68</v>
      </c>
      <c r="C131" s="4" t="s">
        <v>324</v>
      </c>
      <c r="D131" s="4" t="s">
        <v>86</v>
      </c>
      <c r="E131" s="4"/>
      <c r="F131" s="39">
        <f>F132</f>
        <v>35.655</v>
      </c>
      <c r="G131" s="39">
        <f>G132</f>
        <v>13.53041</v>
      </c>
      <c r="H131" s="39">
        <f>H132</f>
        <v>13.53</v>
      </c>
      <c r="I131" s="55">
        <f t="shared" si="10"/>
        <v>37.94699200673117</v>
      </c>
      <c r="J131" s="55">
        <f t="shared" si="11"/>
        <v>99.99696978879427</v>
      </c>
    </row>
    <row r="132" spans="1:10" s="15" customFormat="1" ht="31.5" outlineLevel="6">
      <c r="A132" s="21" t="s">
        <v>87</v>
      </c>
      <c r="B132" s="22" t="s">
        <v>68</v>
      </c>
      <c r="C132" s="22" t="s">
        <v>324</v>
      </c>
      <c r="D132" s="22" t="s">
        <v>88</v>
      </c>
      <c r="E132" s="22"/>
      <c r="F132" s="40">
        <v>35.655</v>
      </c>
      <c r="G132" s="40">
        <v>13.53041</v>
      </c>
      <c r="H132" s="40">
        <v>13.53</v>
      </c>
      <c r="I132" s="55">
        <f t="shared" si="10"/>
        <v>37.94699200673117</v>
      </c>
      <c r="J132" s="55">
        <f t="shared" si="11"/>
        <v>99.99696978879427</v>
      </c>
    </row>
    <row r="133" spans="1:10" s="15" customFormat="1" ht="31.5" outlineLevel="6">
      <c r="A133" s="28" t="s">
        <v>126</v>
      </c>
      <c r="B133" s="12" t="s">
        <v>68</v>
      </c>
      <c r="C133" s="12" t="s">
        <v>323</v>
      </c>
      <c r="D133" s="12" t="s">
        <v>5</v>
      </c>
      <c r="E133" s="12"/>
      <c r="F133" s="38">
        <f>F134+F137</f>
        <v>832.847</v>
      </c>
      <c r="G133" s="38">
        <f>G134+G137</f>
        <v>933.6624</v>
      </c>
      <c r="H133" s="38">
        <f>H134+H137</f>
        <v>933.663</v>
      </c>
      <c r="I133" s="55">
        <f t="shared" si="10"/>
        <v>112.10498446893607</v>
      </c>
      <c r="J133" s="55">
        <f t="shared" si="11"/>
        <v>100.00006426305697</v>
      </c>
    </row>
    <row r="134" spans="1:10" s="15" customFormat="1" ht="31.5" outlineLevel="6">
      <c r="A134" s="3" t="s">
        <v>84</v>
      </c>
      <c r="B134" s="4" t="s">
        <v>68</v>
      </c>
      <c r="C134" s="4" t="s">
        <v>323</v>
      </c>
      <c r="D134" s="4" t="s">
        <v>83</v>
      </c>
      <c r="E134" s="4"/>
      <c r="F134" s="39">
        <f>F135+F136</f>
        <v>819.6469999999999</v>
      </c>
      <c r="G134" s="39">
        <f>G135+G136</f>
        <v>863.9624</v>
      </c>
      <c r="H134" s="39">
        <f>H135+H136</f>
        <v>863.963</v>
      </c>
      <c r="I134" s="55">
        <f t="shared" si="10"/>
        <v>105.40671776996685</v>
      </c>
      <c r="J134" s="55">
        <f t="shared" si="11"/>
        <v>100.00006944746669</v>
      </c>
    </row>
    <row r="135" spans="1:10" s="15" customFormat="1" ht="31.5" outlineLevel="6">
      <c r="A135" s="21" t="s">
        <v>201</v>
      </c>
      <c r="B135" s="22" t="s">
        <v>68</v>
      </c>
      <c r="C135" s="22" t="s">
        <v>323</v>
      </c>
      <c r="D135" s="22" t="s">
        <v>81</v>
      </c>
      <c r="E135" s="22"/>
      <c r="F135" s="40">
        <v>630.457</v>
      </c>
      <c r="G135" s="40">
        <v>667.3976</v>
      </c>
      <c r="H135" s="40">
        <v>667.398</v>
      </c>
      <c r="I135" s="55">
        <f t="shared" si="10"/>
        <v>105.85940040319959</v>
      </c>
      <c r="J135" s="55">
        <f t="shared" si="11"/>
        <v>100.00005993428805</v>
      </c>
    </row>
    <row r="136" spans="1:10" s="15" customFormat="1" ht="47.25" outlineLevel="6">
      <c r="A136" s="21" t="s">
        <v>202</v>
      </c>
      <c r="B136" s="22" t="s">
        <v>68</v>
      </c>
      <c r="C136" s="22" t="s">
        <v>323</v>
      </c>
      <c r="D136" s="22" t="s">
        <v>203</v>
      </c>
      <c r="E136" s="22"/>
      <c r="F136" s="40">
        <v>189.19</v>
      </c>
      <c r="G136" s="40">
        <v>196.5648</v>
      </c>
      <c r="H136" s="40">
        <v>196.565</v>
      </c>
      <c r="I136" s="55">
        <f t="shared" si="10"/>
        <v>103.89819757915323</v>
      </c>
      <c r="J136" s="55">
        <f t="shared" si="11"/>
        <v>100.00010174761707</v>
      </c>
    </row>
    <row r="137" spans="1:10" s="15" customFormat="1" ht="15.75" outlineLevel="6">
      <c r="A137" s="3" t="s">
        <v>85</v>
      </c>
      <c r="B137" s="4" t="s">
        <v>68</v>
      </c>
      <c r="C137" s="4" t="s">
        <v>323</v>
      </c>
      <c r="D137" s="4" t="s">
        <v>86</v>
      </c>
      <c r="E137" s="4"/>
      <c r="F137" s="39">
        <f>F138</f>
        <v>13.2</v>
      </c>
      <c r="G137" s="39">
        <f>G138</f>
        <v>69.7</v>
      </c>
      <c r="H137" s="39">
        <f>H138</f>
        <v>69.7</v>
      </c>
      <c r="I137" s="55">
        <f t="shared" si="10"/>
        <v>528.0303030303031</v>
      </c>
      <c r="J137" s="55">
        <f t="shared" si="11"/>
        <v>100</v>
      </c>
    </row>
    <row r="138" spans="1:10" s="15" customFormat="1" ht="31.5" outlineLevel="6">
      <c r="A138" s="21" t="s">
        <v>87</v>
      </c>
      <c r="B138" s="22" t="s">
        <v>68</v>
      </c>
      <c r="C138" s="22" t="s">
        <v>323</v>
      </c>
      <c r="D138" s="22" t="s">
        <v>88</v>
      </c>
      <c r="E138" s="22"/>
      <c r="F138" s="40">
        <v>13.2</v>
      </c>
      <c r="G138" s="40">
        <v>69.7</v>
      </c>
      <c r="H138" s="40">
        <v>69.7</v>
      </c>
      <c r="I138" s="55">
        <f t="shared" si="10"/>
        <v>528.0303030303031</v>
      </c>
      <c r="J138" s="55">
        <f t="shared" si="11"/>
        <v>100</v>
      </c>
    </row>
    <row r="139" spans="1:10" s="15" customFormat="1" ht="63" outlineLevel="6">
      <c r="A139" s="28" t="s">
        <v>420</v>
      </c>
      <c r="B139" s="12" t="s">
        <v>68</v>
      </c>
      <c r="C139" s="12" t="s">
        <v>421</v>
      </c>
      <c r="D139" s="12" t="s">
        <v>5</v>
      </c>
      <c r="E139" s="12"/>
      <c r="F139" s="38">
        <f>F140</f>
        <v>441.973</v>
      </c>
      <c r="G139" s="38">
        <f>G140</f>
        <v>441.973</v>
      </c>
      <c r="H139" s="38">
        <f>H140</f>
        <v>441.973</v>
      </c>
      <c r="I139" s="55">
        <f t="shared" si="10"/>
        <v>100</v>
      </c>
      <c r="J139" s="55">
        <f t="shared" si="11"/>
        <v>100</v>
      </c>
    </row>
    <row r="140" spans="1:10" s="15" customFormat="1" ht="31.5" outlineLevel="6">
      <c r="A140" s="3" t="s">
        <v>84</v>
      </c>
      <c r="B140" s="4" t="s">
        <v>68</v>
      </c>
      <c r="C140" s="4" t="s">
        <v>421</v>
      </c>
      <c r="D140" s="4" t="s">
        <v>83</v>
      </c>
      <c r="E140" s="4"/>
      <c r="F140" s="39">
        <f>F141+F142</f>
        <v>441.973</v>
      </c>
      <c r="G140" s="39">
        <f>G141+G142</f>
        <v>441.973</v>
      </c>
      <c r="H140" s="39">
        <f>H141+H142</f>
        <v>441.973</v>
      </c>
      <c r="I140" s="55">
        <f t="shared" si="10"/>
        <v>100</v>
      </c>
      <c r="J140" s="55">
        <f t="shared" si="11"/>
        <v>100</v>
      </c>
    </row>
    <row r="141" spans="1:10" s="15" customFormat="1" ht="31.5" outlineLevel="6">
      <c r="A141" s="21" t="s">
        <v>201</v>
      </c>
      <c r="B141" s="22" t="s">
        <v>68</v>
      </c>
      <c r="C141" s="22" t="s">
        <v>421</v>
      </c>
      <c r="D141" s="22" t="s">
        <v>81</v>
      </c>
      <c r="E141" s="22"/>
      <c r="F141" s="40">
        <v>339.5</v>
      </c>
      <c r="G141" s="40">
        <v>339.5</v>
      </c>
      <c r="H141" s="40">
        <v>339.5</v>
      </c>
      <c r="I141" s="55">
        <f t="shared" si="10"/>
        <v>100</v>
      </c>
      <c r="J141" s="55">
        <f t="shared" si="11"/>
        <v>100</v>
      </c>
    </row>
    <row r="142" spans="1:10" s="15" customFormat="1" ht="47.25" outlineLevel="6">
      <c r="A142" s="21" t="s">
        <v>202</v>
      </c>
      <c r="B142" s="22" t="s">
        <v>68</v>
      </c>
      <c r="C142" s="22" t="s">
        <v>421</v>
      </c>
      <c r="D142" s="22" t="s">
        <v>203</v>
      </c>
      <c r="E142" s="22"/>
      <c r="F142" s="40">
        <v>102.473</v>
      </c>
      <c r="G142" s="40">
        <v>102.473</v>
      </c>
      <c r="H142" s="40">
        <v>102.473</v>
      </c>
      <c r="I142" s="55">
        <f aca="true" t="shared" si="12" ref="I142:I226">H142/F142*100</f>
        <v>100</v>
      </c>
      <c r="J142" s="55">
        <f aca="true" t="shared" si="13" ref="J142:J226">H142/G142*100</f>
        <v>100</v>
      </c>
    </row>
    <row r="143" spans="1:10" s="15" customFormat="1" ht="65.25" customHeight="1" outlineLevel="6">
      <c r="A143" s="28" t="s">
        <v>299</v>
      </c>
      <c r="B143" s="12" t="s">
        <v>68</v>
      </c>
      <c r="C143" s="12" t="s">
        <v>325</v>
      </c>
      <c r="D143" s="12" t="s">
        <v>5</v>
      </c>
      <c r="E143" s="12"/>
      <c r="F143" s="38">
        <f>F144+F147</f>
        <v>544.32007</v>
      </c>
      <c r="G143" s="38">
        <f>G144+G147</f>
        <v>965.39771</v>
      </c>
      <c r="H143" s="38">
        <f>H144+H147</f>
        <v>936.743</v>
      </c>
      <c r="I143" s="55">
        <f t="shared" si="12"/>
        <v>172.09415041411208</v>
      </c>
      <c r="J143" s="55">
        <f t="shared" si="13"/>
        <v>97.03182328866308</v>
      </c>
    </row>
    <row r="144" spans="1:10" s="15" customFormat="1" ht="31.5" outlineLevel="6">
      <c r="A144" s="3" t="s">
        <v>84</v>
      </c>
      <c r="B144" s="4" t="s">
        <v>68</v>
      </c>
      <c r="C144" s="4" t="s">
        <v>325</v>
      </c>
      <c r="D144" s="4" t="s">
        <v>83</v>
      </c>
      <c r="E144" s="4"/>
      <c r="F144" s="39">
        <f>F145+F146</f>
        <v>544.32007</v>
      </c>
      <c r="G144" s="39">
        <f>G145+G146</f>
        <v>628.53943</v>
      </c>
      <c r="H144" s="39">
        <f>H145+H146</f>
        <v>621.143</v>
      </c>
      <c r="I144" s="55">
        <f t="shared" si="12"/>
        <v>114.11355822319761</v>
      </c>
      <c r="J144" s="55">
        <f t="shared" si="13"/>
        <v>98.82323532192721</v>
      </c>
    </row>
    <row r="145" spans="1:10" s="15" customFormat="1" ht="31.5" outlineLevel="6">
      <c r="A145" s="21" t="s">
        <v>201</v>
      </c>
      <c r="B145" s="22" t="s">
        <v>68</v>
      </c>
      <c r="C145" s="22" t="s">
        <v>325</v>
      </c>
      <c r="D145" s="22" t="s">
        <v>81</v>
      </c>
      <c r="E145" s="22"/>
      <c r="F145" s="40">
        <v>418.065</v>
      </c>
      <c r="G145" s="40">
        <v>480.56596</v>
      </c>
      <c r="H145" s="40">
        <v>474.885</v>
      </c>
      <c r="I145" s="55">
        <f t="shared" si="12"/>
        <v>113.59118797316205</v>
      </c>
      <c r="J145" s="55">
        <f t="shared" si="13"/>
        <v>98.81786050763978</v>
      </c>
    </row>
    <row r="146" spans="1:10" s="15" customFormat="1" ht="47.25" outlineLevel="6">
      <c r="A146" s="21" t="s">
        <v>202</v>
      </c>
      <c r="B146" s="22" t="s">
        <v>68</v>
      </c>
      <c r="C146" s="22" t="s">
        <v>325</v>
      </c>
      <c r="D146" s="22" t="s">
        <v>203</v>
      </c>
      <c r="E146" s="22"/>
      <c r="F146" s="40">
        <v>126.25507</v>
      </c>
      <c r="G146" s="40">
        <v>147.97347</v>
      </c>
      <c r="H146" s="40">
        <v>146.258</v>
      </c>
      <c r="I146" s="55">
        <f t="shared" si="12"/>
        <v>115.84326870992192</v>
      </c>
      <c r="J146" s="55">
        <f t="shared" si="13"/>
        <v>98.8406908346476</v>
      </c>
    </row>
    <row r="147" spans="1:10" s="15" customFormat="1" ht="15.75" outlineLevel="6">
      <c r="A147" s="3" t="s">
        <v>85</v>
      </c>
      <c r="B147" s="4" t="s">
        <v>68</v>
      </c>
      <c r="C147" s="4" t="s">
        <v>325</v>
      </c>
      <c r="D147" s="4" t="s">
        <v>86</v>
      </c>
      <c r="E147" s="4"/>
      <c r="F147" s="39">
        <f>F148</f>
        <v>0</v>
      </c>
      <c r="G147" s="39">
        <f>G148</f>
        <v>336.85828</v>
      </c>
      <c r="H147" s="39">
        <f>H148</f>
        <v>315.6</v>
      </c>
      <c r="I147" s="55"/>
      <c r="J147" s="55">
        <f t="shared" si="13"/>
        <v>93.68925115927091</v>
      </c>
    </row>
    <row r="148" spans="1:10" s="15" customFormat="1" ht="31.5" outlineLevel="6">
      <c r="A148" s="21" t="s">
        <v>87</v>
      </c>
      <c r="B148" s="22" t="s">
        <v>68</v>
      </c>
      <c r="C148" s="22" t="s">
        <v>325</v>
      </c>
      <c r="D148" s="22" t="s">
        <v>88</v>
      </c>
      <c r="E148" s="22"/>
      <c r="F148" s="40">
        <v>0</v>
      </c>
      <c r="G148" s="40">
        <v>336.85828</v>
      </c>
      <c r="H148" s="40">
        <v>315.6</v>
      </c>
      <c r="I148" s="55"/>
      <c r="J148" s="55">
        <f t="shared" si="13"/>
        <v>93.68925115927091</v>
      </c>
    </row>
    <row r="149" spans="1:10" s="15" customFormat="1" ht="15.75" outlineLevel="6">
      <c r="A149" s="8" t="s">
        <v>127</v>
      </c>
      <c r="B149" s="6" t="s">
        <v>68</v>
      </c>
      <c r="C149" s="6" t="s">
        <v>208</v>
      </c>
      <c r="D149" s="6" t="s">
        <v>5</v>
      </c>
      <c r="E149" s="6"/>
      <c r="F149" s="37">
        <f>F154+F165+F150+F172+F175+F161+F169</f>
        <v>3581</v>
      </c>
      <c r="G149" s="37">
        <f>G154+G165+G150+G172+G175+G161+G169</f>
        <v>2092.479</v>
      </c>
      <c r="H149" s="37">
        <f>H154+H165+H150+H172+H175+H161+H169</f>
        <v>2092.479</v>
      </c>
      <c r="I149" s="55">
        <f t="shared" si="12"/>
        <v>58.43281206366936</v>
      </c>
      <c r="J149" s="55">
        <f t="shared" si="13"/>
        <v>100</v>
      </c>
    </row>
    <row r="150" spans="1:10" s="15" customFormat="1" ht="31.5" outlineLevel="6">
      <c r="A150" s="28" t="s">
        <v>183</v>
      </c>
      <c r="B150" s="12" t="s">
        <v>68</v>
      </c>
      <c r="C150" s="12" t="s">
        <v>210</v>
      </c>
      <c r="D150" s="12" t="s">
        <v>5</v>
      </c>
      <c r="E150" s="12"/>
      <c r="F150" s="38">
        <f aca="true" t="shared" si="14" ref="F150:H152">F151</f>
        <v>31</v>
      </c>
      <c r="G150" s="38">
        <f t="shared" si="14"/>
        <v>23.498</v>
      </c>
      <c r="H150" s="38">
        <f t="shared" si="14"/>
        <v>23.498</v>
      </c>
      <c r="I150" s="55">
        <f t="shared" si="12"/>
        <v>75.8</v>
      </c>
      <c r="J150" s="55">
        <f t="shared" si="13"/>
        <v>100</v>
      </c>
    </row>
    <row r="151" spans="1:10" s="15" customFormat="1" ht="33.75" customHeight="1" outlineLevel="6">
      <c r="A151" s="3" t="s">
        <v>162</v>
      </c>
      <c r="B151" s="4" t="s">
        <v>68</v>
      </c>
      <c r="C151" s="4" t="s">
        <v>315</v>
      </c>
      <c r="D151" s="4" t="s">
        <v>5</v>
      </c>
      <c r="E151" s="7"/>
      <c r="F151" s="39">
        <f t="shared" si="14"/>
        <v>31</v>
      </c>
      <c r="G151" s="39">
        <f t="shared" si="14"/>
        <v>23.498</v>
      </c>
      <c r="H151" s="39">
        <f t="shared" si="14"/>
        <v>23.498</v>
      </c>
      <c r="I151" s="55">
        <f t="shared" si="12"/>
        <v>75.8</v>
      </c>
      <c r="J151" s="55">
        <f t="shared" si="13"/>
        <v>100</v>
      </c>
    </row>
    <row r="152" spans="1:10" s="15" customFormat="1" ht="15.75" outlineLevel="6">
      <c r="A152" s="66" t="s">
        <v>85</v>
      </c>
      <c r="B152" s="67" t="s">
        <v>68</v>
      </c>
      <c r="C152" s="67" t="s">
        <v>315</v>
      </c>
      <c r="D152" s="67" t="s">
        <v>86</v>
      </c>
      <c r="E152" s="68"/>
      <c r="F152" s="69">
        <f t="shared" si="14"/>
        <v>31</v>
      </c>
      <c r="G152" s="69">
        <f t="shared" si="14"/>
        <v>23.498</v>
      </c>
      <c r="H152" s="69">
        <f t="shared" si="14"/>
        <v>23.498</v>
      </c>
      <c r="I152" s="55">
        <f t="shared" si="12"/>
        <v>75.8</v>
      </c>
      <c r="J152" s="55">
        <f t="shared" si="13"/>
        <v>100</v>
      </c>
    </row>
    <row r="153" spans="1:10" s="15" customFormat="1" ht="31.5" outlineLevel="6">
      <c r="A153" s="21" t="s">
        <v>87</v>
      </c>
      <c r="B153" s="22" t="s">
        <v>68</v>
      </c>
      <c r="C153" s="22" t="s">
        <v>315</v>
      </c>
      <c r="D153" s="22" t="s">
        <v>88</v>
      </c>
      <c r="E153" s="7"/>
      <c r="F153" s="40">
        <v>31</v>
      </c>
      <c r="G153" s="40">
        <v>23.498</v>
      </c>
      <c r="H153" s="40">
        <v>23.498</v>
      </c>
      <c r="I153" s="55">
        <f t="shared" si="12"/>
        <v>75.8</v>
      </c>
      <c r="J153" s="55">
        <f t="shared" si="13"/>
        <v>100</v>
      </c>
    </row>
    <row r="154" spans="1:10" s="15" customFormat="1" ht="15.75" outlineLevel="6">
      <c r="A154" s="23" t="s">
        <v>184</v>
      </c>
      <c r="B154" s="12" t="s">
        <v>68</v>
      </c>
      <c r="C154" s="12" t="s">
        <v>211</v>
      </c>
      <c r="D154" s="12" t="s">
        <v>5</v>
      </c>
      <c r="E154" s="12"/>
      <c r="F154" s="38">
        <f>F158+F155</f>
        <v>60</v>
      </c>
      <c r="G154" s="38">
        <f>G158+G155</f>
        <v>49.995</v>
      </c>
      <c r="H154" s="38">
        <f>H158+H155</f>
        <v>49.995</v>
      </c>
      <c r="I154" s="55">
        <f t="shared" si="12"/>
        <v>83.32499999999999</v>
      </c>
      <c r="J154" s="55">
        <f t="shared" si="13"/>
        <v>100</v>
      </c>
    </row>
    <row r="155" spans="1:10" s="15" customFormat="1" ht="31.5" outlineLevel="6">
      <c r="A155" s="3" t="s">
        <v>419</v>
      </c>
      <c r="B155" s="4" t="s">
        <v>68</v>
      </c>
      <c r="C155" s="4" t="s">
        <v>418</v>
      </c>
      <c r="D155" s="4" t="s">
        <v>5</v>
      </c>
      <c r="E155" s="4"/>
      <c r="F155" s="39">
        <f aca="true" t="shared" si="15" ref="F155:H156">F156</f>
        <v>10</v>
      </c>
      <c r="G155" s="39">
        <f t="shared" si="15"/>
        <v>0</v>
      </c>
      <c r="H155" s="39">
        <f t="shared" si="15"/>
        <v>0</v>
      </c>
      <c r="I155" s="55">
        <f t="shared" si="12"/>
        <v>0</v>
      </c>
      <c r="J155" s="55">
        <v>0</v>
      </c>
    </row>
    <row r="156" spans="1:10" s="15" customFormat="1" ht="15.75" outlineLevel="6">
      <c r="A156" s="66" t="s">
        <v>85</v>
      </c>
      <c r="B156" s="67" t="s">
        <v>68</v>
      </c>
      <c r="C156" s="67" t="s">
        <v>418</v>
      </c>
      <c r="D156" s="67" t="s">
        <v>86</v>
      </c>
      <c r="E156" s="67"/>
      <c r="F156" s="69">
        <f t="shared" si="15"/>
        <v>10</v>
      </c>
      <c r="G156" s="69">
        <f t="shared" si="15"/>
        <v>0</v>
      </c>
      <c r="H156" s="69">
        <f t="shared" si="15"/>
        <v>0</v>
      </c>
      <c r="I156" s="55">
        <f t="shared" si="12"/>
        <v>0</v>
      </c>
      <c r="J156" s="55">
        <v>0</v>
      </c>
    </row>
    <row r="157" spans="1:10" s="15" customFormat="1" ht="31.5" outlineLevel="6">
      <c r="A157" s="21" t="s">
        <v>87</v>
      </c>
      <c r="B157" s="22" t="s">
        <v>68</v>
      </c>
      <c r="C157" s="22" t="s">
        <v>418</v>
      </c>
      <c r="D157" s="22" t="s">
        <v>88</v>
      </c>
      <c r="E157" s="22"/>
      <c r="F157" s="40">
        <v>10</v>
      </c>
      <c r="G157" s="40">
        <v>0</v>
      </c>
      <c r="H157" s="40">
        <v>0</v>
      </c>
      <c r="I157" s="55">
        <f t="shared" si="12"/>
        <v>0</v>
      </c>
      <c r="J157" s="55">
        <v>0</v>
      </c>
    </row>
    <row r="158" spans="1:10" s="15" customFormat="1" ht="31.5" outlineLevel="6">
      <c r="A158" s="3" t="s">
        <v>128</v>
      </c>
      <c r="B158" s="4" t="s">
        <v>68</v>
      </c>
      <c r="C158" s="4" t="s">
        <v>316</v>
      </c>
      <c r="D158" s="4" t="s">
        <v>5</v>
      </c>
      <c r="E158" s="4"/>
      <c r="F158" s="39">
        <f aca="true" t="shared" si="16" ref="F158:H159">F159</f>
        <v>50</v>
      </c>
      <c r="G158" s="39">
        <f t="shared" si="16"/>
        <v>49.995</v>
      </c>
      <c r="H158" s="39">
        <f t="shared" si="16"/>
        <v>49.995</v>
      </c>
      <c r="I158" s="55">
        <f t="shared" si="12"/>
        <v>99.99</v>
      </c>
      <c r="J158" s="55">
        <f t="shared" si="13"/>
        <v>100</v>
      </c>
    </row>
    <row r="159" spans="1:10" s="15" customFormat="1" ht="15.75" outlineLevel="6">
      <c r="A159" s="66" t="s">
        <v>85</v>
      </c>
      <c r="B159" s="67" t="s">
        <v>68</v>
      </c>
      <c r="C159" s="67" t="s">
        <v>316</v>
      </c>
      <c r="D159" s="67" t="s">
        <v>86</v>
      </c>
      <c r="E159" s="67"/>
      <c r="F159" s="69">
        <f t="shared" si="16"/>
        <v>50</v>
      </c>
      <c r="G159" s="69">
        <f t="shared" si="16"/>
        <v>49.995</v>
      </c>
      <c r="H159" s="69">
        <f t="shared" si="16"/>
        <v>49.995</v>
      </c>
      <c r="I159" s="55">
        <f t="shared" si="12"/>
        <v>99.99</v>
      </c>
      <c r="J159" s="55">
        <f t="shared" si="13"/>
        <v>100</v>
      </c>
    </row>
    <row r="160" spans="1:10" s="15" customFormat="1" ht="31.5" outlineLevel="6">
      <c r="A160" s="21" t="s">
        <v>87</v>
      </c>
      <c r="B160" s="22" t="s">
        <v>68</v>
      </c>
      <c r="C160" s="22" t="s">
        <v>316</v>
      </c>
      <c r="D160" s="22" t="s">
        <v>88</v>
      </c>
      <c r="E160" s="22"/>
      <c r="F160" s="40">
        <v>50</v>
      </c>
      <c r="G160" s="40">
        <v>49.995</v>
      </c>
      <c r="H160" s="40">
        <v>49.995</v>
      </c>
      <c r="I160" s="55">
        <f t="shared" si="12"/>
        <v>99.99</v>
      </c>
      <c r="J160" s="55">
        <f t="shared" si="13"/>
        <v>100</v>
      </c>
    </row>
    <row r="161" spans="1:10" s="15" customFormat="1" ht="15.75" outlineLevel="6">
      <c r="A161" s="23" t="s">
        <v>380</v>
      </c>
      <c r="B161" s="12" t="s">
        <v>68</v>
      </c>
      <c r="C161" s="12" t="s">
        <v>379</v>
      </c>
      <c r="D161" s="12" t="s">
        <v>5</v>
      </c>
      <c r="E161" s="12"/>
      <c r="F161" s="38">
        <f aca="true" t="shared" si="17" ref="F161:H163">F162</f>
        <v>650</v>
      </c>
      <c r="G161" s="38">
        <f t="shared" si="17"/>
        <v>420.272</v>
      </c>
      <c r="H161" s="38">
        <f t="shared" si="17"/>
        <v>420.272</v>
      </c>
      <c r="I161" s="55">
        <f t="shared" si="12"/>
        <v>64.65723076923076</v>
      </c>
      <c r="J161" s="55">
        <f t="shared" si="13"/>
        <v>100</v>
      </c>
    </row>
    <row r="162" spans="1:10" s="15" customFormat="1" ht="31.5" outlineLevel="6">
      <c r="A162" s="3" t="s">
        <v>382</v>
      </c>
      <c r="B162" s="4" t="s">
        <v>68</v>
      </c>
      <c r="C162" s="4" t="s">
        <v>381</v>
      </c>
      <c r="D162" s="4" t="s">
        <v>5</v>
      </c>
      <c r="E162" s="4"/>
      <c r="F162" s="39">
        <f t="shared" si="17"/>
        <v>650</v>
      </c>
      <c r="G162" s="39">
        <f t="shared" si="17"/>
        <v>420.272</v>
      </c>
      <c r="H162" s="39">
        <f t="shared" si="17"/>
        <v>420.272</v>
      </c>
      <c r="I162" s="55">
        <f t="shared" si="12"/>
        <v>64.65723076923076</v>
      </c>
      <c r="J162" s="55">
        <f t="shared" si="13"/>
        <v>100</v>
      </c>
    </row>
    <row r="163" spans="1:10" s="15" customFormat="1" ht="15.75" outlineLevel="6">
      <c r="A163" s="66" t="s">
        <v>85</v>
      </c>
      <c r="B163" s="67" t="s">
        <v>68</v>
      </c>
      <c r="C163" s="67" t="s">
        <v>381</v>
      </c>
      <c r="D163" s="67" t="s">
        <v>86</v>
      </c>
      <c r="E163" s="67"/>
      <c r="F163" s="69">
        <f t="shared" si="17"/>
        <v>650</v>
      </c>
      <c r="G163" s="69">
        <f t="shared" si="17"/>
        <v>420.272</v>
      </c>
      <c r="H163" s="69">
        <f t="shared" si="17"/>
        <v>420.272</v>
      </c>
      <c r="I163" s="55">
        <f t="shared" si="12"/>
        <v>64.65723076923076</v>
      </c>
      <c r="J163" s="55">
        <f t="shared" si="13"/>
        <v>100</v>
      </c>
    </row>
    <row r="164" spans="1:10" s="15" customFormat="1" ht="31.5" outlineLevel="6">
      <c r="A164" s="21" t="s">
        <v>87</v>
      </c>
      <c r="B164" s="22" t="s">
        <v>68</v>
      </c>
      <c r="C164" s="22" t="s">
        <v>381</v>
      </c>
      <c r="D164" s="22" t="s">
        <v>88</v>
      </c>
      <c r="E164" s="22"/>
      <c r="F164" s="40">
        <v>650</v>
      </c>
      <c r="G164" s="40">
        <v>420.272</v>
      </c>
      <c r="H164" s="40">
        <v>420.272</v>
      </c>
      <c r="I164" s="55">
        <f t="shared" si="12"/>
        <v>64.65723076923076</v>
      </c>
      <c r="J164" s="55">
        <f t="shared" si="13"/>
        <v>100</v>
      </c>
    </row>
    <row r="165" spans="1:10" s="15" customFormat="1" ht="31.5" outlineLevel="6">
      <c r="A165" s="23" t="s">
        <v>185</v>
      </c>
      <c r="B165" s="12" t="s">
        <v>68</v>
      </c>
      <c r="C165" s="12" t="s">
        <v>212</v>
      </c>
      <c r="D165" s="12" t="s">
        <v>5</v>
      </c>
      <c r="E165" s="12"/>
      <c r="F165" s="38">
        <f aca="true" t="shared" si="18" ref="F165:H167">F166</f>
        <v>20</v>
      </c>
      <c r="G165" s="38">
        <f t="shared" si="18"/>
        <v>20</v>
      </c>
      <c r="H165" s="38">
        <f t="shared" si="18"/>
        <v>20</v>
      </c>
      <c r="I165" s="55">
        <f t="shared" si="12"/>
        <v>100</v>
      </c>
      <c r="J165" s="55">
        <f t="shared" si="13"/>
        <v>100</v>
      </c>
    </row>
    <row r="166" spans="1:10" s="15" customFormat="1" ht="47.25" outlineLevel="6">
      <c r="A166" s="3" t="s">
        <v>129</v>
      </c>
      <c r="B166" s="4" t="s">
        <v>68</v>
      </c>
      <c r="C166" s="4" t="s">
        <v>317</v>
      </c>
      <c r="D166" s="4" t="s">
        <v>5</v>
      </c>
      <c r="E166" s="4"/>
      <c r="F166" s="39">
        <f t="shared" si="18"/>
        <v>20</v>
      </c>
      <c r="G166" s="39">
        <f t="shared" si="18"/>
        <v>20</v>
      </c>
      <c r="H166" s="39">
        <f t="shared" si="18"/>
        <v>20</v>
      </c>
      <c r="I166" s="55">
        <f t="shared" si="12"/>
        <v>100</v>
      </c>
      <c r="J166" s="55">
        <f t="shared" si="13"/>
        <v>100</v>
      </c>
    </row>
    <row r="167" spans="1:10" s="15" customFormat="1" ht="15.75" outlineLevel="6">
      <c r="A167" s="66" t="s">
        <v>85</v>
      </c>
      <c r="B167" s="67" t="s">
        <v>68</v>
      </c>
      <c r="C167" s="67" t="s">
        <v>317</v>
      </c>
      <c r="D167" s="67" t="s">
        <v>86</v>
      </c>
      <c r="E167" s="67"/>
      <c r="F167" s="69">
        <f t="shared" si="18"/>
        <v>20</v>
      </c>
      <c r="G167" s="69">
        <f t="shared" si="18"/>
        <v>20</v>
      </c>
      <c r="H167" s="69">
        <f t="shared" si="18"/>
        <v>20</v>
      </c>
      <c r="I167" s="55">
        <f t="shared" si="12"/>
        <v>100</v>
      </c>
      <c r="J167" s="55">
        <f t="shared" si="13"/>
        <v>100</v>
      </c>
    </row>
    <row r="168" spans="1:10" s="15" customFormat="1" ht="31.5" outlineLevel="6">
      <c r="A168" s="21" t="s">
        <v>87</v>
      </c>
      <c r="B168" s="22" t="s">
        <v>68</v>
      </c>
      <c r="C168" s="22" t="s">
        <v>317</v>
      </c>
      <c r="D168" s="22" t="s">
        <v>88</v>
      </c>
      <c r="E168" s="22"/>
      <c r="F168" s="40">
        <v>20</v>
      </c>
      <c r="G168" s="40">
        <v>20</v>
      </c>
      <c r="H168" s="40">
        <v>20</v>
      </c>
      <c r="I168" s="55">
        <f t="shared" si="12"/>
        <v>100</v>
      </c>
      <c r="J168" s="55">
        <f t="shared" si="13"/>
        <v>100</v>
      </c>
    </row>
    <row r="169" spans="1:10" s="15" customFormat="1" ht="31.5" outlineLevel="6">
      <c r="A169" s="23" t="s">
        <v>383</v>
      </c>
      <c r="B169" s="12" t="s">
        <v>68</v>
      </c>
      <c r="C169" s="12" t="s">
        <v>384</v>
      </c>
      <c r="D169" s="12" t="s">
        <v>5</v>
      </c>
      <c r="E169" s="12"/>
      <c r="F169" s="38">
        <f aca="true" t="shared" si="19" ref="F169:H170">F170</f>
        <v>60</v>
      </c>
      <c r="G169" s="38">
        <f t="shared" si="19"/>
        <v>60</v>
      </c>
      <c r="H169" s="38">
        <f t="shared" si="19"/>
        <v>60</v>
      </c>
      <c r="I169" s="55">
        <f t="shared" si="12"/>
        <v>100</v>
      </c>
      <c r="J169" s="55">
        <f t="shared" si="13"/>
        <v>100</v>
      </c>
    </row>
    <row r="170" spans="1:10" s="15" customFormat="1" ht="31.5" outlineLevel="6">
      <c r="A170" s="3" t="s">
        <v>387</v>
      </c>
      <c r="B170" s="4" t="s">
        <v>68</v>
      </c>
      <c r="C170" s="4" t="s">
        <v>385</v>
      </c>
      <c r="D170" s="4" t="s">
        <v>258</v>
      </c>
      <c r="E170" s="4"/>
      <c r="F170" s="39">
        <f t="shared" si="19"/>
        <v>60</v>
      </c>
      <c r="G170" s="39">
        <f t="shared" si="19"/>
        <v>60</v>
      </c>
      <c r="H170" s="39">
        <f t="shared" si="19"/>
        <v>60</v>
      </c>
      <c r="I170" s="55">
        <f t="shared" si="12"/>
        <v>100</v>
      </c>
      <c r="J170" s="55">
        <f t="shared" si="13"/>
        <v>100</v>
      </c>
    </row>
    <row r="171" spans="1:10" s="15" customFormat="1" ht="15.75" outlineLevel="6">
      <c r="A171" s="25" t="s">
        <v>388</v>
      </c>
      <c r="B171" s="22" t="s">
        <v>68</v>
      </c>
      <c r="C171" s="22" t="s">
        <v>385</v>
      </c>
      <c r="D171" s="22" t="s">
        <v>386</v>
      </c>
      <c r="E171" s="22"/>
      <c r="F171" s="40">
        <v>60</v>
      </c>
      <c r="G171" s="40">
        <v>60</v>
      </c>
      <c r="H171" s="40">
        <v>60</v>
      </c>
      <c r="I171" s="55">
        <f t="shared" si="12"/>
        <v>100</v>
      </c>
      <c r="J171" s="55">
        <f t="shared" si="13"/>
        <v>100</v>
      </c>
    </row>
    <row r="172" spans="1:10" s="15" customFormat="1" ht="31.5" outlineLevel="6">
      <c r="A172" s="23" t="s">
        <v>276</v>
      </c>
      <c r="B172" s="12" t="s">
        <v>68</v>
      </c>
      <c r="C172" s="12" t="s">
        <v>266</v>
      </c>
      <c r="D172" s="12" t="s">
        <v>5</v>
      </c>
      <c r="E172" s="12"/>
      <c r="F172" s="38">
        <f aca="true" t="shared" si="20" ref="F172:H173">F173</f>
        <v>30</v>
      </c>
      <c r="G172" s="38">
        <f t="shared" si="20"/>
        <v>29.90415</v>
      </c>
      <c r="H172" s="38">
        <f t="shared" si="20"/>
        <v>29.904</v>
      </c>
      <c r="I172" s="55">
        <f t="shared" si="12"/>
        <v>99.68</v>
      </c>
      <c r="J172" s="55">
        <f t="shared" si="13"/>
        <v>99.99949839737963</v>
      </c>
    </row>
    <row r="173" spans="1:10" s="15" customFormat="1" ht="15.75" outlineLevel="6">
      <c r="A173" s="3" t="s">
        <v>85</v>
      </c>
      <c r="B173" s="4" t="s">
        <v>68</v>
      </c>
      <c r="C173" s="4" t="s">
        <v>318</v>
      </c>
      <c r="D173" s="4" t="s">
        <v>86</v>
      </c>
      <c r="E173" s="4"/>
      <c r="F173" s="39">
        <f t="shared" si="20"/>
        <v>30</v>
      </c>
      <c r="G173" s="39">
        <f t="shared" si="20"/>
        <v>29.90415</v>
      </c>
      <c r="H173" s="39">
        <f t="shared" si="20"/>
        <v>29.904</v>
      </c>
      <c r="I173" s="55">
        <f t="shared" si="12"/>
        <v>99.68</v>
      </c>
      <c r="J173" s="55">
        <f t="shared" si="13"/>
        <v>99.99949839737963</v>
      </c>
    </row>
    <row r="174" spans="1:10" s="15" customFormat="1" ht="31.5" outlineLevel="6">
      <c r="A174" s="25" t="s">
        <v>87</v>
      </c>
      <c r="B174" s="22" t="s">
        <v>68</v>
      </c>
      <c r="C174" s="22" t="s">
        <v>318</v>
      </c>
      <c r="D174" s="22" t="s">
        <v>88</v>
      </c>
      <c r="E174" s="22"/>
      <c r="F174" s="40">
        <v>30</v>
      </c>
      <c r="G174" s="40">
        <v>29.90415</v>
      </c>
      <c r="H174" s="40">
        <v>29.904</v>
      </c>
      <c r="I174" s="55">
        <f t="shared" si="12"/>
        <v>99.68</v>
      </c>
      <c r="J174" s="55">
        <f t="shared" si="13"/>
        <v>99.99949839737963</v>
      </c>
    </row>
    <row r="175" spans="1:10" s="15" customFormat="1" ht="31.5" outlineLevel="6">
      <c r="A175" s="23" t="s">
        <v>277</v>
      </c>
      <c r="B175" s="12" t="s">
        <v>68</v>
      </c>
      <c r="C175" s="12" t="s">
        <v>267</v>
      </c>
      <c r="D175" s="12" t="s">
        <v>5</v>
      </c>
      <c r="E175" s="12"/>
      <c r="F175" s="38">
        <f>F176+F181+F179</f>
        <v>2730</v>
      </c>
      <c r="G175" s="38">
        <f>G176+G181+G179</f>
        <v>1488.8098499999999</v>
      </c>
      <c r="H175" s="38">
        <f>H176+H181+H179</f>
        <v>1488.81</v>
      </c>
      <c r="I175" s="55">
        <f t="shared" si="12"/>
        <v>54.53516483516483</v>
      </c>
      <c r="J175" s="55">
        <f t="shared" si="13"/>
        <v>100.00001007516173</v>
      </c>
    </row>
    <row r="176" spans="1:10" s="15" customFormat="1" ht="15.75" outlineLevel="6">
      <c r="A176" s="3" t="s">
        <v>85</v>
      </c>
      <c r="B176" s="4" t="s">
        <v>68</v>
      </c>
      <c r="C176" s="4" t="s">
        <v>319</v>
      </c>
      <c r="D176" s="4" t="s">
        <v>86</v>
      </c>
      <c r="E176" s="4"/>
      <c r="F176" s="39">
        <f>F177+F178</f>
        <v>2728</v>
      </c>
      <c r="G176" s="39">
        <f>G177+G178</f>
        <v>1438.8098499999999</v>
      </c>
      <c r="H176" s="39">
        <f>H177+H178</f>
        <v>1438.81</v>
      </c>
      <c r="I176" s="55">
        <f t="shared" si="12"/>
        <v>52.74230205278592</v>
      </c>
      <c r="J176" s="55">
        <f t="shared" si="13"/>
        <v>100.00001042528311</v>
      </c>
    </row>
    <row r="177" spans="1:10" s="15" customFormat="1" ht="31.5" outlineLevel="6">
      <c r="A177" s="21" t="s">
        <v>255</v>
      </c>
      <c r="B177" s="22" t="s">
        <v>68</v>
      </c>
      <c r="C177" s="22" t="s">
        <v>319</v>
      </c>
      <c r="D177" s="22" t="s">
        <v>256</v>
      </c>
      <c r="E177" s="22"/>
      <c r="F177" s="40">
        <v>0</v>
      </c>
      <c r="G177" s="40">
        <v>119.0265</v>
      </c>
      <c r="H177" s="40">
        <v>119.027</v>
      </c>
      <c r="I177" s="55"/>
      <c r="J177" s="55">
        <f t="shared" si="13"/>
        <v>100.00042007452122</v>
      </c>
    </row>
    <row r="178" spans="1:10" s="15" customFormat="1" ht="31.5" outlineLevel="6">
      <c r="A178" s="25" t="s">
        <v>87</v>
      </c>
      <c r="B178" s="22" t="s">
        <v>68</v>
      </c>
      <c r="C178" s="22" t="s">
        <v>319</v>
      </c>
      <c r="D178" s="22" t="s">
        <v>88</v>
      </c>
      <c r="E178" s="22"/>
      <c r="F178" s="40">
        <v>2728</v>
      </c>
      <c r="G178" s="40">
        <f>1305.78335+14</f>
        <v>1319.78335</v>
      </c>
      <c r="H178" s="40">
        <v>1319.783</v>
      </c>
      <c r="I178" s="55">
        <f t="shared" si="12"/>
        <v>48.379142228739</v>
      </c>
      <c r="J178" s="55">
        <f t="shared" si="13"/>
        <v>99.99997348049587</v>
      </c>
    </row>
    <row r="179" spans="1:10" s="15" customFormat="1" ht="15.75" outlineLevel="6">
      <c r="A179" s="3" t="s">
        <v>262</v>
      </c>
      <c r="B179" s="4" t="s">
        <v>68</v>
      </c>
      <c r="C179" s="4" t="s">
        <v>319</v>
      </c>
      <c r="D179" s="4" t="s">
        <v>261</v>
      </c>
      <c r="E179" s="4"/>
      <c r="F179" s="39">
        <f>F180</f>
        <v>0</v>
      </c>
      <c r="G179" s="39">
        <f>G180</f>
        <v>50</v>
      </c>
      <c r="H179" s="39">
        <f>H180</f>
        <v>50</v>
      </c>
      <c r="I179" s="55"/>
      <c r="J179" s="55">
        <f>H179/G179*100</f>
        <v>100</v>
      </c>
    </row>
    <row r="180" spans="1:10" s="15" customFormat="1" ht="47.25" outlineLevel="6">
      <c r="A180" s="21" t="s">
        <v>460</v>
      </c>
      <c r="B180" s="22" t="s">
        <v>68</v>
      </c>
      <c r="C180" s="22" t="s">
        <v>319</v>
      </c>
      <c r="D180" s="22" t="s">
        <v>260</v>
      </c>
      <c r="E180" s="22"/>
      <c r="F180" s="40">
        <v>0</v>
      </c>
      <c r="G180" s="40">
        <v>50</v>
      </c>
      <c r="H180" s="40">
        <v>50</v>
      </c>
      <c r="I180" s="55"/>
      <c r="J180" s="55">
        <f>H180/G180*100</f>
        <v>100</v>
      </c>
    </row>
    <row r="181" spans="1:10" s="15" customFormat="1" ht="15.75" outlineLevel="6">
      <c r="A181" s="3" t="s">
        <v>89</v>
      </c>
      <c r="B181" s="4" t="s">
        <v>68</v>
      </c>
      <c r="C181" s="4" t="s">
        <v>319</v>
      </c>
      <c r="D181" s="4" t="s">
        <v>90</v>
      </c>
      <c r="E181" s="4"/>
      <c r="F181" s="39">
        <f>F182</f>
        <v>2</v>
      </c>
      <c r="G181" s="39">
        <f>G182</f>
        <v>0</v>
      </c>
      <c r="H181" s="39">
        <f>H182</f>
        <v>0</v>
      </c>
      <c r="I181" s="55">
        <f t="shared" si="12"/>
        <v>0</v>
      </c>
      <c r="J181" s="55"/>
    </row>
    <row r="182" spans="1:10" s="15" customFormat="1" ht="15.75" outlineLevel="6">
      <c r="A182" s="21" t="s">
        <v>92</v>
      </c>
      <c r="B182" s="22" t="s">
        <v>68</v>
      </c>
      <c r="C182" s="22" t="s">
        <v>319</v>
      </c>
      <c r="D182" s="22" t="s">
        <v>94</v>
      </c>
      <c r="E182" s="22"/>
      <c r="F182" s="40">
        <v>2</v>
      </c>
      <c r="G182" s="40">
        <v>0</v>
      </c>
      <c r="H182" s="40">
        <v>0</v>
      </c>
      <c r="I182" s="55">
        <f t="shared" si="12"/>
        <v>0</v>
      </c>
      <c r="J182" s="55"/>
    </row>
    <row r="183" spans="1:10" s="15" customFormat="1" ht="18.75" outlineLevel="6">
      <c r="A183" s="77" t="s">
        <v>487</v>
      </c>
      <c r="B183" s="11" t="s">
        <v>481</v>
      </c>
      <c r="C183" s="11" t="s">
        <v>208</v>
      </c>
      <c r="D183" s="11" t="s">
        <v>5</v>
      </c>
      <c r="E183" s="11"/>
      <c r="F183" s="36">
        <f aca="true" t="shared" si="21" ref="F183:H184">F184</f>
        <v>0</v>
      </c>
      <c r="G183" s="36">
        <f t="shared" si="21"/>
        <v>0</v>
      </c>
      <c r="H183" s="36">
        <f t="shared" si="21"/>
        <v>227.114</v>
      </c>
      <c r="I183" s="55"/>
      <c r="J183" s="55"/>
    </row>
    <row r="184" spans="1:10" s="15" customFormat="1" ht="34.5" customHeight="1" outlineLevel="6">
      <c r="A184" s="5" t="s">
        <v>482</v>
      </c>
      <c r="B184" s="6" t="s">
        <v>481</v>
      </c>
      <c r="C184" s="6" t="s">
        <v>308</v>
      </c>
      <c r="D184" s="6" t="s">
        <v>5</v>
      </c>
      <c r="E184" s="6"/>
      <c r="F184" s="37">
        <f t="shared" si="21"/>
        <v>0</v>
      </c>
      <c r="G184" s="37">
        <f t="shared" si="21"/>
        <v>0</v>
      </c>
      <c r="H184" s="37">
        <f t="shared" si="21"/>
        <v>227.114</v>
      </c>
      <c r="I184" s="55"/>
      <c r="J184" s="55"/>
    </row>
    <row r="185" spans="1:10" s="15" customFormat="1" ht="31.5" outlineLevel="6">
      <c r="A185" s="25" t="s">
        <v>87</v>
      </c>
      <c r="B185" s="22" t="s">
        <v>481</v>
      </c>
      <c r="C185" s="22" t="s">
        <v>314</v>
      </c>
      <c r="D185" s="22" t="s">
        <v>88</v>
      </c>
      <c r="E185" s="22"/>
      <c r="F185" s="40">
        <v>0</v>
      </c>
      <c r="G185" s="40">
        <v>0</v>
      </c>
      <c r="H185" s="40">
        <v>227.114</v>
      </c>
      <c r="I185" s="55"/>
      <c r="J185" s="55"/>
    </row>
    <row r="186" spans="1:10" s="15" customFormat="1" ht="32.25" customHeight="1" outlineLevel="6">
      <c r="A186" s="10" t="s">
        <v>56</v>
      </c>
      <c r="B186" s="11" t="s">
        <v>55</v>
      </c>
      <c r="C186" s="11" t="s">
        <v>208</v>
      </c>
      <c r="D186" s="11" t="s">
        <v>5</v>
      </c>
      <c r="E186" s="11"/>
      <c r="F186" s="36">
        <f>F187+F195</f>
        <v>500</v>
      </c>
      <c r="G186" s="36">
        <f>G187+G195</f>
        <v>718.87233</v>
      </c>
      <c r="H186" s="36">
        <f>H187+H195</f>
        <v>721.7719999999999</v>
      </c>
      <c r="I186" s="55">
        <f t="shared" si="12"/>
        <v>144.3544</v>
      </c>
      <c r="J186" s="55">
        <f t="shared" si="13"/>
        <v>100.40336369602652</v>
      </c>
    </row>
    <row r="187" spans="1:10" s="15" customFormat="1" ht="48" customHeight="1" outlineLevel="3">
      <c r="A187" s="5" t="s">
        <v>32</v>
      </c>
      <c r="B187" s="6" t="s">
        <v>10</v>
      </c>
      <c r="C187" s="6" t="s">
        <v>208</v>
      </c>
      <c r="D187" s="6" t="s">
        <v>5</v>
      </c>
      <c r="E187" s="6"/>
      <c r="F187" s="37">
        <f aca="true" t="shared" si="22" ref="F187:H191">F188</f>
        <v>500</v>
      </c>
      <c r="G187" s="37">
        <f t="shared" si="22"/>
        <v>63.48233</v>
      </c>
      <c r="H187" s="37">
        <f t="shared" si="22"/>
        <v>66.382</v>
      </c>
      <c r="I187" s="55">
        <f t="shared" si="12"/>
        <v>13.276400000000002</v>
      </c>
      <c r="J187" s="55">
        <f t="shared" si="13"/>
        <v>104.56768048683784</v>
      </c>
    </row>
    <row r="188" spans="1:10" s="15" customFormat="1" ht="34.5" customHeight="1" outlineLevel="3">
      <c r="A188" s="13" t="s">
        <v>119</v>
      </c>
      <c r="B188" s="6" t="s">
        <v>10</v>
      </c>
      <c r="C188" s="6" t="s">
        <v>209</v>
      </c>
      <c r="D188" s="6" t="s">
        <v>5</v>
      </c>
      <c r="E188" s="6"/>
      <c r="F188" s="37">
        <f t="shared" si="22"/>
        <v>500</v>
      </c>
      <c r="G188" s="37">
        <f t="shared" si="22"/>
        <v>63.48233</v>
      </c>
      <c r="H188" s="37">
        <f t="shared" si="22"/>
        <v>66.382</v>
      </c>
      <c r="I188" s="55">
        <f t="shared" si="12"/>
        <v>13.276400000000002</v>
      </c>
      <c r="J188" s="55">
        <f t="shared" si="13"/>
        <v>104.56768048683784</v>
      </c>
    </row>
    <row r="189" spans="1:10" s="15" customFormat="1" ht="30.75" customHeight="1" outlineLevel="3">
      <c r="A189" s="13" t="s">
        <v>121</v>
      </c>
      <c r="B189" s="6" t="s">
        <v>10</v>
      </c>
      <c r="C189" s="6" t="s">
        <v>308</v>
      </c>
      <c r="D189" s="6" t="s">
        <v>5</v>
      </c>
      <c r="E189" s="6"/>
      <c r="F189" s="37">
        <f>F190+F193</f>
        <v>500</v>
      </c>
      <c r="G189" s="37">
        <f>G190+G193</f>
        <v>63.48233</v>
      </c>
      <c r="H189" s="37">
        <f>H190+H193</f>
        <v>66.382</v>
      </c>
      <c r="I189" s="55">
        <f t="shared" si="12"/>
        <v>13.276400000000002</v>
      </c>
      <c r="J189" s="55">
        <f t="shared" si="13"/>
        <v>104.56768048683784</v>
      </c>
    </row>
    <row r="190" spans="1:10" s="15" customFormat="1" ht="32.25" customHeight="1" outlineLevel="4">
      <c r="A190" s="23" t="s">
        <v>130</v>
      </c>
      <c r="B190" s="12" t="s">
        <v>10</v>
      </c>
      <c r="C190" s="12" t="s">
        <v>326</v>
      </c>
      <c r="D190" s="12" t="s">
        <v>5</v>
      </c>
      <c r="E190" s="12"/>
      <c r="F190" s="38">
        <f t="shared" si="22"/>
        <v>500</v>
      </c>
      <c r="G190" s="38">
        <f t="shared" si="22"/>
        <v>63.48233</v>
      </c>
      <c r="H190" s="38">
        <f t="shared" si="22"/>
        <v>63.482</v>
      </c>
      <c r="I190" s="55">
        <f t="shared" si="12"/>
        <v>12.696399999999999</v>
      </c>
      <c r="J190" s="55">
        <f t="shared" si="13"/>
        <v>99.99948017030881</v>
      </c>
    </row>
    <row r="191" spans="1:10" s="15" customFormat="1" ht="15.75" outlineLevel="5">
      <c r="A191" s="3" t="s">
        <v>85</v>
      </c>
      <c r="B191" s="4" t="s">
        <v>10</v>
      </c>
      <c r="C191" s="4" t="s">
        <v>326</v>
      </c>
      <c r="D191" s="4" t="s">
        <v>86</v>
      </c>
      <c r="E191" s="4"/>
      <c r="F191" s="39">
        <f t="shared" si="22"/>
        <v>500</v>
      </c>
      <c r="G191" s="39">
        <f t="shared" si="22"/>
        <v>63.48233</v>
      </c>
      <c r="H191" s="39">
        <f t="shared" si="22"/>
        <v>63.482</v>
      </c>
      <c r="I191" s="55">
        <f t="shared" si="12"/>
        <v>12.696399999999999</v>
      </c>
      <c r="J191" s="55">
        <f t="shared" si="13"/>
        <v>99.99948017030881</v>
      </c>
    </row>
    <row r="192" spans="1:10" s="15" customFormat="1" ht="31.5" outlineLevel="5">
      <c r="A192" s="21" t="s">
        <v>87</v>
      </c>
      <c r="B192" s="22" t="s">
        <v>10</v>
      </c>
      <c r="C192" s="22" t="s">
        <v>326</v>
      </c>
      <c r="D192" s="22" t="s">
        <v>88</v>
      </c>
      <c r="E192" s="22"/>
      <c r="F192" s="40">
        <v>500</v>
      </c>
      <c r="G192" s="61">
        <v>63.48233</v>
      </c>
      <c r="H192" s="40">
        <v>63.482</v>
      </c>
      <c r="I192" s="55">
        <f t="shared" si="12"/>
        <v>12.696399999999999</v>
      </c>
      <c r="J192" s="55">
        <f t="shared" si="13"/>
        <v>99.99948017030881</v>
      </c>
    </row>
    <row r="193" spans="1:10" s="15" customFormat="1" ht="31.5" outlineLevel="5">
      <c r="A193" s="63" t="s">
        <v>482</v>
      </c>
      <c r="B193" s="64" t="s">
        <v>10</v>
      </c>
      <c r="C193" s="64" t="s">
        <v>314</v>
      </c>
      <c r="D193" s="64" t="s">
        <v>86</v>
      </c>
      <c r="E193" s="64"/>
      <c r="F193" s="65">
        <f>F194</f>
        <v>0</v>
      </c>
      <c r="G193" s="65">
        <f>G194</f>
        <v>0</v>
      </c>
      <c r="H193" s="65">
        <f>H194</f>
        <v>2.9</v>
      </c>
      <c r="I193" s="55"/>
      <c r="J193" s="55"/>
    </row>
    <row r="194" spans="1:10" s="15" customFormat="1" ht="31.5" outlineLevel="5">
      <c r="A194" s="25" t="s">
        <v>87</v>
      </c>
      <c r="B194" s="22" t="s">
        <v>10</v>
      </c>
      <c r="C194" s="22" t="s">
        <v>314</v>
      </c>
      <c r="D194" s="22" t="s">
        <v>88</v>
      </c>
      <c r="E194" s="22"/>
      <c r="F194" s="40">
        <v>0</v>
      </c>
      <c r="G194" s="61">
        <v>0</v>
      </c>
      <c r="H194" s="40">
        <v>2.9</v>
      </c>
      <c r="I194" s="55"/>
      <c r="J194" s="55"/>
    </row>
    <row r="195" spans="1:10" s="15" customFormat="1" ht="31.5" outlineLevel="5">
      <c r="A195" s="5" t="s">
        <v>461</v>
      </c>
      <c r="B195" s="6" t="s">
        <v>462</v>
      </c>
      <c r="C195" s="6" t="s">
        <v>208</v>
      </c>
      <c r="D195" s="6" t="s">
        <v>5</v>
      </c>
      <c r="E195" s="6"/>
      <c r="F195" s="37">
        <f aca="true" t="shared" si="23" ref="F195:H201">F196</f>
        <v>0</v>
      </c>
      <c r="G195" s="37">
        <f t="shared" si="23"/>
        <v>655.39</v>
      </c>
      <c r="H195" s="37">
        <f t="shared" si="23"/>
        <v>655.39</v>
      </c>
      <c r="I195" s="55"/>
      <c r="J195" s="55">
        <f aca="true" t="shared" si="24" ref="J195:J202">H195/G195*100</f>
        <v>100</v>
      </c>
    </row>
    <row r="196" spans="1:10" s="15" customFormat="1" ht="31.5" outlineLevel="5">
      <c r="A196" s="13" t="s">
        <v>119</v>
      </c>
      <c r="B196" s="6" t="s">
        <v>462</v>
      </c>
      <c r="C196" s="6" t="s">
        <v>209</v>
      </c>
      <c r="D196" s="6" t="s">
        <v>5</v>
      </c>
      <c r="E196" s="6"/>
      <c r="F196" s="37">
        <f t="shared" si="23"/>
        <v>0</v>
      </c>
      <c r="G196" s="37">
        <f t="shared" si="23"/>
        <v>655.39</v>
      </c>
      <c r="H196" s="37">
        <f t="shared" si="23"/>
        <v>655.39</v>
      </c>
      <c r="I196" s="55"/>
      <c r="J196" s="55">
        <f t="shared" si="24"/>
        <v>100</v>
      </c>
    </row>
    <row r="197" spans="1:10" s="15" customFormat="1" ht="31.5" outlineLevel="5">
      <c r="A197" s="13" t="s">
        <v>121</v>
      </c>
      <c r="B197" s="6" t="s">
        <v>462</v>
      </c>
      <c r="C197" s="6" t="s">
        <v>308</v>
      </c>
      <c r="D197" s="6" t="s">
        <v>5</v>
      </c>
      <c r="E197" s="6"/>
      <c r="F197" s="37">
        <f t="shared" si="23"/>
        <v>0</v>
      </c>
      <c r="G197" s="37">
        <f t="shared" si="23"/>
        <v>655.39</v>
      </c>
      <c r="H197" s="37">
        <f t="shared" si="23"/>
        <v>655.39</v>
      </c>
      <c r="I197" s="55"/>
      <c r="J197" s="55">
        <f t="shared" si="24"/>
        <v>100</v>
      </c>
    </row>
    <row r="198" spans="1:10" s="15" customFormat="1" ht="47.25" outlineLevel="5">
      <c r="A198" s="23" t="s">
        <v>463</v>
      </c>
      <c r="B198" s="12" t="s">
        <v>462</v>
      </c>
      <c r="C198" s="12" t="s">
        <v>464</v>
      </c>
      <c r="D198" s="12" t="s">
        <v>5</v>
      </c>
      <c r="E198" s="12"/>
      <c r="F198" s="38">
        <f>F201+F199</f>
        <v>0</v>
      </c>
      <c r="G198" s="38">
        <f>G201+G199</f>
        <v>655.39</v>
      </c>
      <c r="H198" s="38">
        <f>H201+H199</f>
        <v>655.39</v>
      </c>
      <c r="I198" s="55"/>
      <c r="J198" s="55">
        <f t="shared" si="24"/>
        <v>100</v>
      </c>
    </row>
    <row r="199" spans="1:10" s="15" customFormat="1" ht="31.5" outlineLevel="5">
      <c r="A199" s="3" t="s">
        <v>458</v>
      </c>
      <c r="B199" s="4" t="s">
        <v>462</v>
      </c>
      <c r="C199" s="4" t="s">
        <v>464</v>
      </c>
      <c r="D199" s="4" t="s">
        <v>86</v>
      </c>
      <c r="E199" s="4"/>
      <c r="F199" s="39">
        <f t="shared" si="23"/>
        <v>0</v>
      </c>
      <c r="G199" s="39">
        <f t="shared" si="23"/>
        <v>101.99</v>
      </c>
      <c r="H199" s="39">
        <f t="shared" si="23"/>
        <v>101.99</v>
      </c>
      <c r="I199" s="55"/>
      <c r="J199" s="55">
        <f t="shared" si="24"/>
        <v>100</v>
      </c>
    </row>
    <row r="200" spans="1:10" s="15" customFormat="1" ht="15.75" outlineLevel="5">
      <c r="A200" s="21" t="s">
        <v>459</v>
      </c>
      <c r="B200" s="22" t="s">
        <v>462</v>
      </c>
      <c r="C200" s="22" t="s">
        <v>464</v>
      </c>
      <c r="D200" s="22" t="s">
        <v>88</v>
      </c>
      <c r="E200" s="22"/>
      <c r="F200" s="40">
        <v>0</v>
      </c>
      <c r="G200" s="40">
        <v>101.99</v>
      </c>
      <c r="H200" s="40">
        <v>101.99</v>
      </c>
      <c r="I200" s="55"/>
      <c r="J200" s="55">
        <f t="shared" si="24"/>
        <v>100</v>
      </c>
    </row>
    <row r="201" spans="1:10" s="15" customFormat="1" ht="31.5" outlineLevel="5">
      <c r="A201" s="3" t="s">
        <v>465</v>
      </c>
      <c r="B201" s="4" t="s">
        <v>462</v>
      </c>
      <c r="C201" s="4" t="s">
        <v>464</v>
      </c>
      <c r="D201" s="4" t="s">
        <v>392</v>
      </c>
      <c r="E201" s="4"/>
      <c r="F201" s="39">
        <f t="shared" si="23"/>
        <v>0</v>
      </c>
      <c r="G201" s="39">
        <f t="shared" si="23"/>
        <v>553.4</v>
      </c>
      <c r="H201" s="39">
        <f t="shared" si="23"/>
        <v>553.4</v>
      </c>
      <c r="I201" s="55"/>
      <c r="J201" s="55">
        <f t="shared" si="24"/>
        <v>100</v>
      </c>
    </row>
    <row r="202" spans="1:10" s="15" customFormat="1" ht="31.5" outlineLevel="5">
      <c r="A202" s="21" t="s">
        <v>466</v>
      </c>
      <c r="B202" s="22" t="s">
        <v>462</v>
      </c>
      <c r="C202" s="22" t="s">
        <v>464</v>
      </c>
      <c r="D202" s="22" t="s">
        <v>103</v>
      </c>
      <c r="E202" s="22"/>
      <c r="F202" s="40">
        <v>0</v>
      </c>
      <c r="G202" s="40">
        <f>685.8-132.4</f>
        <v>553.4</v>
      </c>
      <c r="H202" s="40">
        <v>553.4</v>
      </c>
      <c r="I202" s="55"/>
      <c r="J202" s="55">
        <f t="shared" si="24"/>
        <v>100</v>
      </c>
    </row>
    <row r="203" spans="1:10" s="15" customFormat="1" ht="18.75" outlineLevel="6">
      <c r="A203" s="10" t="s">
        <v>54</v>
      </c>
      <c r="B203" s="11" t="s">
        <v>53</v>
      </c>
      <c r="C203" s="11" t="s">
        <v>208</v>
      </c>
      <c r="D203" s="11" t="s">
        <v>5</v>
      </c>
      <c r="E203" s="11"/>
      <c r="F203" s="36">
        <f>F226+F241+F204+F213+F210</f>
        <v>44329.39245</v>
      </c>
      <c r="G203" s="36">
        <f>G226+G241+G204+G213+G210</f>
        <v>24603.23764</v>
      </c>
      <c r="H203" s="36">
        <f>H226+H241+H204+H213+H210</f>
        <v>26803.246999999996</v>
      </c>
      <c r="I203" s="55">
        <f t="shared" si="12"/>
        <v>60.46382663654123</v>
      </c>
      <c r="J203" s="55">
        <f t="shared" si="13"/>
        <v>108.94195061719525</v>
      </c>
    </row>
    <row r="204" spans="1:10" s="15" customFormat="1" ht="15.75" outlineLevel="6">
      <c r="A204" s="29" t="s">
        <v>174</v>
      </c>
      <c r="B204" s="6" t="s">
        <v>176</v>
      </c>
      <c r="C204" s="6" t="s">
        <v>208</v>
      </c>
      <c r="D204" s="6" t="s">
        <v>5</v>
      </c>
      <c r="E204" s="6"/>
      <c r="F204" s="37">
        <f aca="true" t="shared" si="25" ref="F204:H211">F205</f>
        <v>426.00537</v>
      </c>
      <c r="G204" s="37">
        <f t="shared" si="25"/>
        <v>1479.17443</v>
      </c>
      <c r="H204" s="37">
        <f t="shared" si="25"/>
        <v>1203.339</v>
      </c>
      <c r="I204" s="55">
        <f t="shared" si="12"/>
        <v>282.47038294376426</v>
      </c>
      <c r="J204" s="55">
        <f t="shared" si="13"/>
        <v>81.35206880232508</v>
      </c>
    </row>
    <row r="205" spans="1:10" s="15" customFormat="1" ht="31.5" outlineLevel="6">
      <c r="A205" s="13" t="s">
        <v>119</v>
      </c>
      <c r="B205" s="6" t="s">
        <v>176</v>
      </c>
      <c r="C205" s="6" t="s">
        <v>209</v>
      </c>
      <c r="D205" s="6" t="s">
        <v>5</v>
      </c>
      <c r="E205" s="6"/>
      <c r="F205" s="37">
        <f t="shared" si="25"/>
        <v>426.00537</v>
      </c>
      <c r="G205" s="37">
        <f t="shared" si="25"/>
        <v>1479.17443</v>
      </c>
      <c r="H205" s="37">
        <f t="shared" si="25"/>
        <v>1203.339</v>
      </c>
      <c r="I205" s="55">
        <f t="shared" si="12"/>
        <v>282.47038294376426</v>
      </c>
      <c r="J205" s="55">
        <f t="shared" si="13"/>
        <v>81.35206880232508</v>
      </c>
    </row>
    <row r="206" spans="1:10" s="15" customFormat="1" ht="31.5" outlineLevel="6">
      <c r="A206" s="13" t="s">
        <v>121</v>
      </c>
      <c r="B206" s="6" t="s">
        <v>176</v>
      </c>
      <c r="C206" s="6" t="s">
        <v>308</v>
      </c>
      <c r="D206" s="6" t="s">
        <v>5</v>
      </c>
      <c r="E206" s="6"/>
      <c r="F206" s="37">
        <f t="shared" si="25"/>
        <v>426.00537</v>
      </c>
      <c r="G206" s="37">
        <f t="shared" si="25"/>
        <v>1479.17443</v>
      </c>
      <c r="H206" s="37">
        <f t="shared" si="25"/>
        <v>1203.339</v>
      </c>
      <c r="I206" s="55">
        <f t="shared" si="12"/>
        <v>282.47038294376426</v>
      </c>
      <c r="J206" s="55">
        <f t="shared" si="13"/>
        <v>81.35206880232508</v>
      </c>
    </row>
    <row r="207" spans="1:10" s="15" customFormat="1" ht="47.25" outlineLevel="6">
      <c r="A207" s="28" t="s">
        <v>175</v>
      </c>
      <c r="B207" s="12" t="s">
        <v>176</v>
      </c>
      <c r="C207" s="12" t="s">
        <v>327</v>
      </c>
      <c r="D207" s="12" t="s">
        <v>5</v>
      </c>
      <c r="E207" s="12"/>
      <c r="F207" s="38">
        <f t="shared" si="25"/>
        <v>426.00537</v>
      </c>
      <c r="G207" s="38">
        <f t="shared" si="25"/>
        <v>1479.17443</v>
      </c>
      <c r="H207" s="38">
        <f t="shared" si="25"/>
        <v>1203.339</v>
      </c>
      <c r="I207" s="55">
        <f t="shared" si="12"/>
        <v>282.47038294376426</v>
      </c>
      <c r="J207" s="55">
        <f t="shared" si="13"/>
        <v>81.35206880232508</v>
      </c>
    </row>
    <row r="208" spans="1:10" s="15" customFormat="1" ht="15.75" outlineLevel="6">
      <c r="A208" s="3" t="s">
        <v>85</v>
      </c>
      <c r="B208" s="4" t="s">
        <v>176</v>
      </c>
      <c r="C208" s="4" t="s">
        <v>327</v>
      </c>
      <c r="D208" s="4" t="s">
        <v>86</v>
      </c>
      <c r="E208" s="4"/>
      <c r="F208" s="39">
        <f t="shared" si="25"/>
        <v>426.00537</v>
      </c>
      <c r="G208" s="39">
        <f t="shared" si="25"/>
        <v>1479.17443</v>
      </c>
      <c r="H208" s="39">
        <f t="shared" si="25"/>
        <v>1203.339</v>
      </c>
      <c r="I208" s="55">
        <f t="shared" si="12"/>
        <v>282.47038294376426</v>
      </c>
      <c r="J208" s="55">
        <f t="shared" si="13"/>
        <v>81.35206880232508</v>
      </c>
    </row>
    <row r="209" spans="1:10" s="15" customFormat="1" ht="31.5" outlineLevel="6">
      <c r="A209" s="21" t="s">
        <v>87</v>
      </c>
      <c r="B209" s="22" t="s">
        <v>176</v>
      </c>
      <c r="C209" s="22" t="s">
        <v>327</v>
      </c>
      <c r="D209" s="22" t="s">
        <v>88</v>
      </c>
      <c r="E209" s="22"/>
      <c r="F209" s="40">
        <v>426.00537</v>
      </c>
      <c r="G209" s="61">
        <v>1479.17443</v>
      </c>
      <c r="H209" s="40">
        <v>1203.339</v>
      </c>
      <c r="I209" s="55">
        <f t="shared" si="12"/>
        <v>282.47038294376426</v>
      </c>
      <c r="J209" s="55">
        <f t="shared" si="13"/>
        <v>81.35206880232508</v>
      </c>
    </row>
    <row r="210" spans="1:10" s="15" customFormat="1" ht="15.75" outlineLevel="6">
      <c r="A210" s="29" t="s">
        <v>484</v>
      </c>
      <c r="B210" s="6" t="s">
        <v>483</v>
      </c>
      <c r="C210" s="6" t="s">
        <v>308</v>
      </c>
      <c r="D210" s="6" t="s">
        <v>5</v>
      </c>
      <c r="E210" s="6"/>
      <c r="F210" s="37">
        <f t="shared" si="25"/>
        <v>0</v>
      </c>
      <c r="G210" s="37">
        <f t="shared" si="25"/>
        <v>0</v>
      </c>
      <c r="H210" s="37">
        <f t="shared" si="25"/>
        <v>2039.723</v>
      </c>
      <c r="I210" s="55"/>
      <c r="J210" s="55"/>
    </row>
    <row r="211" spans="1:10" s="15" customFormat="1" ht="31.5" outlineLevel="6">
      <c r="A211" s="63" t="s">
        <v>482</v>
      </c>
      <c r="B211" s="64" t="s">
        <v>483</v>
      </c>
      <c r="C211" s="64" t="s">
        <v>314</v>
      </c>
      <c r="D211" s="64" t="s">
        <v>86</v>
      </c>
      <c r="E211" s="64"/>
      <c r="F211" s="65">
        <f>F212</f>
        <v>0</v>
      </c>
      <c r="G211" s="65">
        <f t="shared" si="25"/>
        <v>0</v>
      </c>
      <c r="H211" s="65">
        <f t="shared" si="25"/>
        <v>2039.723</v>
      </c>
      <c r="I211" s="55"/>
      <c r="J211" s="55"/>
    </row>
    <row r="212" spans="1:10" s="15" customFormat="1" ht="31.5" outlineLevel="6">
      <c r="A212" s="25" t="s">
        <v>87</v>
      </c>
      <c r="B212" s="22" t="s">
        <v>483</v>
      </c>
      <c r="C212" s="22" t="s">
        <v>314</v>
      </c>
      <c r="D212" s="22" t="s">
        <v>88</v>
      </c>
      <c r="E212" s="22"/>
      <c r="F212" s="40">
        <v>0</v>
      </c>
      <c r="G212" s="61">
        <v>0</v>
      </c>
      <c r="H212" s="40">
        <v>2039.723</v>
      </c>
      <c r="I212" s="55"/>
      <c r="J212" s="55"/>
    </row>
    <row r="213" spans="1:10" s="15" customFormat="1" ht="15.75" outlineLevel="6">
      <c r="A213" s="13" t="s">
        <v>281</v>
      </c>
      <c r="B213" s="6" t="s">
        <v>280</v>
      </c>
      <c r="C213" s="6" t="s">
        <v>208</v>
      </c>
      <c r="D213" s="6" t="s">
        <v>5</v>
      </c>
      <c r="E213" s="6"/>
      <c r="F213" s="37">
        <f>F214+F221</f>
        <v>3803.38708</v>
      </c>
      <c r="G213" s="37">
        <f>G214+G221</f>
        <v>4803.387</v>
      </c>
      <c r="H213" s="37">
        <f>H214+H221</f>
        <v>4803.387</v>
      </c>
      <c r="I213" s="55">
        <f t="shared" si="12"/>
        <v>126.29235202639433</v>
      </c>
      <c r="J213" s="55">
        <f t="shared" si="13"/>
        <v>100</v>
      </c>
    </row>
    <row r="214" spans="1:10" s="15" customFormat="1" ht="31.5" outlineLevel="6">
      <c r="A214" s="13" t="s">
        <v>119</v>
      </c>
      <c r="B214" s="6" t="s">
        <v>280</v>
      </c>
      <c r="C214" s="6" t="s">
        <v>443</v>
      </c>
      <c r="D214" s="6" t="s">
        <v>5</v>
      </c>
      <c r="E214" s="6"/>
      <c r="F214" s="37">
        <f>F215</f>
        <v>3.38708</v>
      </c>
      <c r="G214" s="37">
        <f>G215</f>
        <v>3.387</v>
      </c>
      <c r="H214" s="37">
        <f>H215</f>
        <v>3.387</v>
      </c>
      <c r="I214" s="55">
        <f t="shared" si="12"/>
        <v>99.99763808354099</v>
      </c>
      <c r="J214" s="55">
        <f t="shared" si="13"/>
        <v>100</v>
      </c>
    </row>
    <row r="215" spans="1:10" s="15" customFormat="1" ht="62.25" customHeight="1" outlineLevel="6">
      <c r="A215" s="23" t="s">
        <v>282</v>
      </c>
      <c r="B215" s="12" t="s">
        <v>280</v>
      </c>
      <c r="C215" s="12" t="s">
        <v>443</v>
      </c>
      <c r="D215" s="12" t="s">
        <v>5</v>
      </c>
      <c r="E215" s="12"/>
      <c r="F215" s="38">
        <f>F219+F216</f>
        <v>3.38708</v>
      </c>
      <c r="G215" s="38">
        <f>G219+G216</f>
        <v>3.387</v>
      </c>
      <c r="H215" s="38">
        <f>H219+H216</f>
        <v>3.387</v>
      </c>
      <c r="I215" s="55">
        <f t="shared" si="12"/>
        <v>99.99763808354099</v>
      </c>
      <c r="J215" s="55">
        <f t="shared" si="13"/>
        <v>100</v>
      </c>
    </row>
    <row r="216" spans="1:10" s="15" customFormat="1" ht="36" customHeight="1" outlineLevel="6">
      <c r="A216" s="3" t="s">
        <v>467</v>
      </c>
      <c r="B216" s="4" t="s">
        <v>280</v>
      </c>
      <c r="C216" s="4" t="s">
        <v>443</v>
      </c>
      <c r="D216" s="4" t="s">
        <v>83</v>
      </c>
      <c r="E216" s="4"/>
      <c r="F216" s="39">
        <f>F217+F218</f>
        <v>0</v>
      </c>
      <c r="G216" s="39">
        <f>G217+G218</f>
        <v>3.117</v>
      </c>
      <c r="H216" s="39">
        <f>H217+H218</f>
        <v>3.117</v>
      </c>
      <c r="I216" s="55"/>
      <c r="J216" s="55">
        <f>H216/G216*100</f>
        <v>100</v>
      </c>
    </row>
    <row r="217" spans="1:10" s="15" customFormat="1" ht="24.75" customHeight="1" outlineLevel="6">
      <c r="A217" s="21" t="s">
        <v>201</v>
      </c>
      <c r="B217" s="42" t="s">
        <v>280</v>
      </c>
      <c r="C217" s="42" t="s">
        <v>443</v>
      </c>
      <c r="D217" s="42" t="s">
        <v>81</v>
      </c>
      <c r="E217" s="42"/>
      <c r="F217" s="61">
        <v>0</v>
      </c>
      <c r="G217" s="61">
        <v>2.394</v>
      </c>
      <c r="H217" s="61">
        <v>2.394</v>
      </c>
      <c r="I217" s="55"/>
      <c r="J217" s="55">
        <f>H217/G217*100</f>
        <v>100</v>
      </c>
    </row>
    <row r="218" spans="1:10" s="15" customFormat="1" ht="33" customHeight="1" outlineLevel="6">
      <c r="A218" s="21" t="s">
        <v>202</v>
      </c>
      <c r="B218" s="42" t="s">
        <v>280</v>
      </c>
      <c r="C218" s="42" t="s">
        <v>443</v>
      </c>
      <c r="D218" s="42" t="s">
        <v>203</v>
      </c>
      <c r="E218" s="42"/>
      <c r="F218" s="61">
        <v>0</v>
      </c>
      <c r="G218" s="61">
        <v>0.723</v>
      </c>
      <c r="H218" s="61">
        <v>0.723</v>
      </c>
      <c r="I218" s="55"/>
      <c r="J218" s="55">
        <f>H218/G218*100</f>
        <v>100</v>
      </c>
    </row>
    <row r="219" spans="1:10" s="15" customFormat="1" ht="15.75" outlineLevel="6">
      <c r="A219" s="3" t="s">
        <v>85</v>
      </c>
      <c r="B219" s="4" t="s">
        <v>280</v>
      </c>
      <c r="C219" s="4" t="s">
        <v>443</v>
      </c>
      <c r="D219" s="4" t="s">
        <v>86</v>
      </c>
      <c r="E219" s="4"/>
      <c r="F219" s="39">
        <f>F220</f>
        <v>3.38708</v>
      </c>
      <c r="G219" s="39">
        <f>G220</f>
        <v>0.27</v>
      </c>
      <c r="H219" s="39">
        <f>H220</f>
        <v>0.27</v>
      </c>
      <c r="I219" s="55">
        <f t="shared" si="12"/>
        <v>7.971468049175101</v>
      </c>
      <c r="J219" s="55">
        <f t="shared" si="13"/>
        <v>100</v>
      </c>
    </row>
    <row r="220" spans="1:10" s="15" customFormat="1" ht="31.5" outlineLevel="6">
      <c r="A220" s="21" t="s">
        <v>87</v>
      </c>
      <c r="B220" s="22" t="s">
        <v>280</v>
      </c>
      <c r="C220" s="22" t="s">
        <v>443</v>
      </c>
      <c r="D220" s="22" t="s">
        <v>88</v>
      </c>
      <c r="E220" s="22"/>
      <c r="F220" s="40">
        <v>3.38708</v>
      </c>
      <c r="G220" s="40">
        <v>0.27</v>
      </c>
      <c r="H220" s="40">
        <v>0.27</v>
      </c>
      <c r="I220" s="55">
        <f t="shared" si="12"/>
        <v>7.971468049175101</v>
      </c>
      <c r="J220" s="55">
        <f t="shared" si="13"/>
        <v>100</v>
      </c>
    </row>
    <row r="221" spans="1:10" s="15" customFormat="1" ht="15.75" outlineLevel="5">
      <c r="A221" s="8" t="s">
        <v>127</v>
      </c>
      <c r="B221" s="6" t="s">
        <v>280</v>
      </c>
      <c r="C221" s="6" t="s">
        <v>208</v>
      </c>
      <c r="D221" s="6" t="s">
        <v>5</v>
      </c>
      <c r="E221" s="6"/>
      <c r="F221" s="37">
        <f aca="true" t="shared" si="26" ref="F221:H224">F222</f>
        <v>3800</v>
      </c>
      <c r="G221" s="37">
        <f t="shared" si="26"/>
        <v>4800</v>
      </c>
      <c r="H221" s="37">
        <f t="shared" si="26"/>
        <v>4800</v>
      </c>
      <c r="I221" s="55">
        <f t="shared" si="12"/>
        <v>126.3157894736842</v>
      </c>
      <c r="J221" s="55">
        <f t="shared" si="13"/>
        <v>100</v>
      </c>
    </row>
    <row r="222" spans="1:10" s="15" customFormat="1" ht="33" customHeight="1" outlineLevel="5">
      <c r="A222" s="23" t="s">
        <v>389</v>
      </c>
      <c r="B222" s="12" t="s">
        <v>280</v>
      </c>
      <c r="C222" s="12" t="s">
        <v>368</v>
      </c>
      <c r="D222" s="12" t="s">
        <v>5</v>
      </c>
      <c r="E222" s="12"/>
      <c r="F222" s="38">
        <f t="shared" si="26"/>
        <v>3800</v>
      </c>
      <c r="G222" s="38">
        <f t="shared" si="26"/>
        <v>4800</v>
      </c>
      <c r="H222" s="38">
        <f t="shared" si="26"/>
        <v>4800</v>
      </c>
      <c r="I222" s="55">
        <f t="shared" si="12"/>
        <v>126.3157894736842</v>
      </c>
      <c r="J222" s="55">
        <f t="shared" si="13"/>
        <v>100</v>
      </c>
    </row>
    <row r="223" spans="1:10" s="15" customFormat="1" ht="33" customHeight="1" outlineLevel="5">
      <c r="A223" s="3" t="s">
        <v>396</v>
      </c>
      <c r="B223" s="4" t="s">
        <v>280</v>
      </c>
      <c r="C223" s="4" t="s">
        <v>369</v>
      </c>
      <c r="D223" s="4" t="s">
        <v>5</v>
      </c>
      <c r="E223" s="4"/>
      <c r="F223" s="39">
        <f t="shared" si="26"/>
        <v>3800</v>
      </c>
      <c r="G223" s="39">
        <f t="shared" si="26"/>
        <v>4800</v>
      </c>
      <c r="H223" s="39">
        <f t="shared" si="26"/>
        <v>4800</v>
      </c>
      <c r="I223" s="55">
        <f t="shared" si="12"/>
        <v>126.3157894736842</v>
      </c>
      <c r="J223" s="55">
        <f t="shared" si="13"/>
        <v>100</v>
      </c>
    </row>
    <row r="224" spans="1:10" s="15" customFormat="1" ht="15.75" outlineLevel="5">
      <c r="A224" s="66" t="s">
        <v>85</v>
      </c>
      <c r="B224" s="67" t="s">
        <v>280</v>
      </c>
      <c r="C224" s="67" t="s">
        <v>369</v>
      </c>
      <c r="D224" s="67" t="s">
        <v>86</v>
      </c>
      <c r="E224" s="67"/>
      <c r="F224" s="69">
        <f t="shared" si="26"/>
        <v>3800</v>
      </c>
      <c r="G224" s="69">
        <f t="shared" si="26"/>
        <v>4800</v>
      </c>
      <c r="H224" s="69">
        <f t="shared" si="26"/>
        <v>4800</v>
      </c>
      <c r="I224" s="55">
        <f t="shared" si="12"/>
        <v>126.3157894736842</v>
      </c>
      <c r="J224" s="55">
        <f t="shared" si="13"/>
        <v>100</v>
      </c>
    </row>
    <row r="225" spans="1:10" s="15" customFormat="1" ht="31.5" outlineLevel="5">
      <c r="A225" s="21" t="s">
        <v>87</v>
      </c>
      <c r="B225" s="22" t="s">
        <v>280</v>
      </c>
      <c r="C225" s="22" t="s">
        <v>369</v>
      </c>
      <c r="D225" s="22" t="s">
        <v>88</v>
      </c>
      <c r="E225" s="22"/>
      <c r="F225" s="40">
        <v>3800</v>
      </c>
      <c r="G225" s="40">
        <v>4800</v>
      </c>
      <c r="H225" s="40">
        <v>4800</v>
      </c>
      <c r="I225" s="55">
        <f t="shared" si="12"/>
        <v>126.3157894736842</v>
      </c>
      <c r="J225" s="55">
        <f t="shared" si="13"/>
        <v>100</v>
      </c>
    </row>
    <row r="226" spans="1:10" s="15" customFormat="1" ht="15.75" outlineLevel="6">
      <c r="A226" s="13" t="s">
        <v>60</v>
      </c>
      <c r="B226" s="6" t="s">
        <v>59</v>
      </c>
      <c r="C226" s="6" t="s">
        <v>208</v>
      </c>
      <c r="D226" s="6" t="s">
        <v>5</v>
      </c>
      <c r="E226" s="6"/>
      <c r="F226" s="37">
        <f>F227+F239</f>
        <v>37700</v>
      </c>
      <c r="G226" s="37">
        <f>G227+G239</f>
        <v>17276.8469</v>
      </c>
      <c r="H226" s="37">
        <f>H227+H239</f>
        <v>17712.968999999997</v>
      </c>
      <c r="I226" s="55">
        <f t="shared" si="12"/>
        <v>46.984002652519884</v>
      </c>
      <c r="J226" s="55">
        <f t="shared" si="13"/>
        <v>102.524315359882</v>
      </c>
    </row>
    <row r="227" spans="1:10" s="15" customFormat="1" ht="31.5" outlineLevel="6">
      <c r="A227" s="5" t="s">
        <v>186</v>
      </c>
      <c r="B227" s="6" t="s">
        <v>59</v>
      </c>
      <c r="C227" s="6" t="s">
        <v>213</v>
      </c>
      <c r="D227" s="6" t="s">
        <v>5</v>
      </c>
      <c r="E227" s="6"/>
      <c r="F227" s="37">
        <f>F231+F234+F236+F228</f>
        <v>37700</v>
      </c>
      <c r="G227" s="37">
        <f>G231+G234+G236+G228</f>
        <v>17276.8469</v>
      </c>
      <c r="H227" s="37">
        <f>H231+H234+H236+H228</f>
        <v>17276.846999999998</v>
      </c>
      <c r="I227" s="55">
        <f aca="true" t="shared" si="27" ref="I227:I297">H227/F227*100</f>
        <v>45.827180371352775</v>
      </c>
      <c r="J227" s="55">
        <f aca="true" t="shared" si="28" ref="J227:J297">H227/G227*100</f>
        <v>100.0000005788093</v>
      </c>
    </row>
    <row r="228" spans="1:10" s="15" customFormat="1" ht="63" outlineLevel="6">
      <c r="A228" s="23" t="s">
        <v>449</v>
      </c>
      <c r="B228" s="12" t="s">
        <v>59</v>
      </c>
      <c r="C228" s="12" t="s">
        <v>448</v>
      </c>
      <c r="D228" s="12" t="s">
        <v>5</v>
      </c>
      <c r="E228" s="12"/>
      <c r="F228" s="38">
        <f aca="true" t="shared" si="29" ref="F228:H229">F229</f>
        <v>1000</v>
      </c>
      <c r="G228" s="38">
        <f t="shared" si="29"/>
        <v>0</v>
      </c>
      <c r="H228" s="38">
        <f t="shared" si="29"/>
        <v>0</v>
      </c>
      <c r="I228" s="55">
        <f t="shared" si="27"/>
        <v>0</v>
      </c>
      <c r="J228" s="55">
        <v>0</v>
      </c>
    </row>
    <row r="229" spans="1:10" s="15" customFormat="1" ht="15.75" outlineLevel="6">
      <c r="A229" s="3" t="s">
        <v>85</v>
      </c>
      <c r="B229" s="4" t="s">
        <v>59</v>
      </c>
      <c r="C229" s="4" t="s">
        <v>448</v>
      </c>
      <c r="D229" s="4" t="s">
        <v>86</v>
      </c>
      <c r="E229" s="4"/>
      <c r="F229" s="39">
        <f t="shared" si="29"/>
        <v>1000</v>
      </c>
      <c r="G229" s="39">
        <f t="shared" si="29"/>
        <v>0</v>
      </c>
      <c r="H229" s="39">
        <f t="shared" si="29"/>
        <v>0</v>
      </c>
      <c r="I229" s="55">
        <f t="shared" si="27"/>
        <v>0</v>
      </c>
      <c r="J229" s="55">
        <v>0</v>
      </c>
    </row>
    <row r="230" spans="1:10" s="15" customFormat="1" ht="31.5" outlineLevel="6">
      <c r="A230" s="21" t="s">
        <v>87</v>
      </c>
      <c r="B230" s="22" t="s">
        <v>59</v>
      </c>
      <c r="C230" s="22" t="s">
        <v>448</v>
      </c>
      <c r="D230" s="22" t="s">
        <v>88</v>
      </c>
      <c r="E230" s="22"/>
      <c r="F230" s="40">
        <v>1000</v>
      </c>
      <c r="G230" s="40">
        <v>0</v>
      </c>
      <c r="H230" s="40">
        <v>0</v>
      </c>
      <c r="I230" s="55">
        <f t="shared" si="27"/>
        <v>0</v>
      </c>
      <c r="J230" s="55">
        <v>0</v>
      </c>
    </row>
    <row r="231" spans="1:10" s="15" customFormat="1" ht="49.5" customHeight="1" outlineLevel="6">
      <c r="A231" s="23" t="s">
        <v>306</v>
      </c>
      <c r="B231" s="12" t="s">
        <v>59</v>
      </c>
      <c r="C231" s="12" t="s">
        <v>328</v>
      </c>
      <c r="D231" s="12" t="s">
        <v>5</v>
      </c>
      <c r="E231" s="12"/>
      <c r="F231" s="38">
        <f aca="true" t="shared" si="30" ref="F231:H232">F232</f>
        <v>950.04</v>
      </c>
      <c r="G231" s="38">
        <f t="shared" si="30"/>
        <v>726.8869</v>
      </c>
      <c r="H231" s="38">
        <f t="shared" si="30"/>
        <v>726.887</v>
      </c>
      <c r="I231" s="55">
        <f t="shared" si="27"/>
        <v>76.51119952844091</v>
      </c>
      <c r="J231" s="55">
        <f t="shared" si="28"/>
        <v>100.0000137572984</v>
      </c>
    </row>
    <row r="232" spans="1:10" s="15" customFormat="1" ht="15.75" outlineLevel="6">
      <c r="A232" s="3" t="s">
        <v>85</v>
      </c>
      <c r="B232" s="4" t="s">
        <v>59</v>
      </c>
      <c r="C232" s="4" t="s">
        <v>328</v>
      </c>
      <c r="D232" s="4" t="s">
        <v>86</v>
      </c>
      <c r="E232" s="4"/>
      <c r="F232" s="39">
        <f t="shared" si="30"/>
        <v>950.04</v>
      </c>
      <c r="G232" s="39">
        <f t="shared" si="30"/>
        <v>726.8869</v>
      </c>
      <c r="H232" s="39">
        <f t="shared" si="30"/>
        <v>726.887</v>
      </c>
      <c r="I232" s="55">
        <f t="shared" si="27"/>
        <v>76.51119952844091</v>
      </c>
      <c r="J232" s="55">
        <f t="shared" si="28"/>
        <v>100.0000137572984</v>
      </c>
    </row>
    <row r="233" spans="1:10" s="15" customFormat="1" ht="31.5" outlineLevel="6">
      <c r="A233" s="21" t="s">
        <v>87</v>
      </c>
      <c r="B233" s="22" t="s">
        <v>59</v>
      </c>
      <c r="C233" s="22" t="s">
        <v>328</v>
      </c>
      <c r="D233" s="22" t="s">
        <v>88</v>
      </c>
      <c r="E233" s="22"/>
      <c r="F233" s="40">
        <v>950.04</v>
      </c>
      <c r="G233" s="40">
        <v>726.8869</v>
      </c>
      <c r="H233" s="40">
        <v>726.887</v>
      </c>
      <c r="I233" s="55">
        <f t="shared" si="27"/>
        <v>76.51119952844091</v>
      </c>
      <c r="J233" s="55">
        <f t="shared" si="28"/>
        <v>100.0000137572984</v>
      </c>
    </row>
    <row r="234" spans="1:10" s="15" customFormat="1" ht="63" outlineLevel="6">
      <c r="A234" s="23" t="s">
        <v>181</v>
      </c>
      <c r="B234" s="12" t="s">
        <v>59</v>
      </c>
      <c r="C234" s="12" t="s">
        <v>329</v>
      </c>
      <c r="D234" s="12" t="s">
        <v>5</v>
      </c>
      <c r="E234" s="12"/>
      <c r="F234" s="38">
        <f>F235</f>
        <v>15249.96</v>
      </c>
      <c r="G234" s="38">
        <f>G235</f>
        <v>16549.96</v>
      </c>
      <c r="H234" s="38">
        <f>H235</f>
        <v>16549.96</v>
      </c>
      <c r="I234" s="55">
        <f t="shared" si="27"/>
        <v>108.52461252357384</v>
      </c>
      <c r="J234" s="55">
        <f t="shared" si="28"/>
        <v>100</v>
      </c>
    </row>
    <row r="235" spans="1:10" s="15" customFormat="1" ht="15.75" outlineLevel="6">
      <c r="A235" s="21" t="s">
        <v>104</v>
      </c>
      <c r="B235" s="22" t="s">
        <v>59</v>
      </c>
      <c r="C235" s="22" t="s">
        <v>329</v>
      </c>
      <c r="D235" s="22" t="s">
        <v>103</v>
      </c>
      <c r="E235" s="22"/>
      <c r="F235" s="40">
        <v>15249.96</v>
      </c>
      <c r="G235" s="40">
        <v>16549.96</v>
      </c>
      <c r="H235" s="40">
        <v>16549.96</v>
      </c>
      <c r="I235" s="55">
        <f t="shared" si="27"/>
        <v>108.52461252357384</v>
      </c>
      <c r="J235" s="55">
        <f t="shared" si="28"/>
        <v>100</v>
      </c>
    </row>
    <row r="236" spans="1:10" s="15" customFormat="1" ht="47.25" outlineLevel="6">
      <c r="A236" s="23" t="s">
        <v>373</v>
      </c>
      <c r="B236" s="12" t="s">
        <v>59</v>
      </c>
      <c r="C236" s="12" t="s">
        <v>372</v>
      </c>
      <c r="D236" s="12" t="s">
        <v>5</v>
      </c>
      <c r="E236" s="12"/>
      <c r="F236" s="38">
        <f aca="true" t="shared" si="31" ref="F236:H237">F237</f>
        <v>20500</v>
      </c>
      <c r="G236" s="38">
        <f t="shared" si="31"/>
        <v>0</v>
      </c>
      <c r="H236" s="38">
        <f t="shared" si="31"/>
        <v>0</v>
      </c>
      <c r="I236" s="55">
        <f t="shared" si="27"/>
        <v>0</v>
      </c>
      <c r="J236" s="55">
        <v>0</v>
      </c>
    </row>
    <row r="237" spans="1:10" s="15" customFormat="1" ht="15.75" outlineLevel="6">
      <c r="A237" s="3" t="s">
        <v>85</v>
      </c>
      <c r="B237" s="4" t="s">
        <v>59</v>
      </c>
      <c r="C237" s="4" t="s">
        <v>372</v>
      </c>
      <c r="D237" s="4" t="s">
        <v>86</v>
      </c>
      <c r="E237" s="4"/>
      <c r="F237" s="39">
        <f t="shared" si="31"/>
        <v>20500</v>
      </c>
      <c r="G237" s="39">
        <f t="shared" si="31"/>
        <v>0</v>
      </c>
      <c r="H237" s="39">
        <f t="shared" si="31"/>
        <v>0</v>
      </c>
      <c r="I237" s="55">
        <f t="shared" si="27"/>
        <v>0</v>
      </c>
      <c r="J237" s="55">
        <v>0</v>
      </c>
    </row>
    <row r="238" spans="1:10" s="15" customFormat="1" ht="31.5" outlineLevel="6">
      <c r="A238" s="21" t="s">
        <v>87</v>
      </c>
      <c r="B238" s="22" t="s">
        <v>59</v>
      </c>
      <c r="C238" s="22" t="s">
        <v>372</v>
      </c>
      <c r="D238" s="22" t="s">
        <v>88</v>
      </c>
      <c r="E238" s="22"/>
      <c r="F238" s="40">
        <v>20500</v>
      </c>
      <c r="G238" s="40">
        <v>0</v>
      </c>
      <c r="H238" s="40">
        <v>0</v>
      </c>
      <c r="I238" s="55">
        <f t="shared" si="27"/>
        <v>0</v>
      </c>
      <c r="J238" s="55">
        <v>0</v>
      </c>
    </row>
    <row r="239" spans="1:10" s="15" customFormat="1" ht="31.5" outlineLevel="6">
      <c r="A239" s="63" t="s">
        <v>482</v>
      </c>
      <c r="B239" s="64" t="s">
        <v>59</v>
      </c>
      <c r="C239" s="64" t="s">
        <v>314</v>
      </c>
      <c r="D239" s="64" t="s">
        <v>86</v>
      </c>
      <c r="E239" s="64"/>
      <c r="F239" s="65">
        <f>F240</f>
        <v>0</v>
      </c>
      <c r="G239" s="65">
        <f>G240</f>
        <v>0</v>
      </c>
      <c r="H239" s="65">
        <f>H240</f>
        <v>436.122</v>
      </c>
      <c r="I239" s="55"/>
      <c r="J239" s="55"/>
    </row>
    <row r="240" spans="1:10" s="15" customFormat="1" ht="31.5" outlineLevel="6">
      <c r="A240" s="25" t="s">
        <v>87</v>
      </c>
      <c r="B240" s="22" t="s">
        <v>59</v>
      </c>
      <c r="C240" s="22" t="s">
        <v>314</v>
      </c>
      <c r="D240" s="22" t="s">
        <v>88</v>
      </c>
      <c r="E240" s="22"/>
      <c r="F240" s="40">
        <v>0</v>
      </c>
      <c r="G240" s="61">
        <v>0</v>
      </c>
      <c r="H240" s="40">
        <v>436.122</v>
      </c>
      <c r="I240" s="55"/>
      <c r="J240" s="55"/>
    </row>
    <row r="241" spans="1:10" s="15" customFormat="1" ht="15.75" outlineLevel="3">
      <c r="A241" s="5" t="s">
        <v>33</v>
      </c>
      <c r="B241" s="6" t="s">
        <v>11</v>
      </c>
      <c r="C241" s="6" t="s">
        <v>208</v>
      </c>
      <c r="D241" s="6" t="s">
        <v>5</v>
      </c>
      <c r="E241" s="6"/>
      <c r="F241" s="37">
        <f aca="true" t="shared" si="32" ref="F241:H242">F242</f>
        <v>2400</v>
      </c>
      <c r="G241" s="37">
        <f t="shared" si="32"/>
        <v>1043.82931</v>
      </c>
      <c r="H241" s="37">
        <f t="shared" si="32"/>
        <v>1043.829</v>
      </c>
      <c r="I241" s="55">
        <f t="shared" si="27"/>
        <v>43.492875</v>
      </c>
      <c r="J241" s="55">
        <f t="shared" si="28"/>
        <v>99.99997030165784</v>
      </c>
    </row>
    <row r="242" spans="1:10" s="15" customFormat="1" ht="15.75" outlineLevel="5">
      <c r="A242" s="8" t="s">
        <v>127</v>
      </c>
      <c r="B242" s="6" t="s">
        <v>11</v>
      </c>
      <c r="C242" s="6" t="s">
        <v>208</v>
      </c>
      <c r="D242" s="6" t="s">
        <v>5</v>
      </c>
      <c r="E242" s="6"/>
      <c r="F242" s="37">
        <f t="shared" si="32"/>
        <v>2400</v>
      </c>
      <c r="G242" s="37">
        <f t="shared" si="32"/>
        <v>1043.82931</v>
      </c>
      <c r="H242" s="37">
        <f t="shared" si="32"/>
        <v>1043.829</v>
      </c>
      <c r="I242" s="55">
        <f t="shared" si="27"/>
        <v>43.492875</v>
      </c>
      <c r="J242" s="55">
        <f t="shared" si="28"/>
        <v>99.99997030165784</v>
      </c>
    </row>
    <row r="243" spans="1:10" s="15" customFormat="1" ht="31.5" outlineLevel="5">
      <c r="A243" s="23" t="s">
        <v>277</v>
      </c>
      <c r="B243" s="12" t="s">
        <v>11</v>
      </c>
      <c r="C243" s="12" t="s">
        <v>267</v>
      </c>
      <c r="D243" s="12" t="s">
        <v>5</v>
      </c>
      <c r="E243" s="22"/>
      <c r="F243" s="38">
        <f aca="true" t="shared" si="33" ref="F243:H244">F244</f>
        <v>2400</v>
      </c>
      <c r="G243" s="38">
        <f t="shared" si="33"/>
        <v>1043.82931</v>
      </c>
      <c r="H243" s="38">
        <f t="shared" si="33"/>
        <v>1043.829</v>
      </c>
      <c r="I243" s="55">
        <f t="shared" si="27"/>
        <v>43.492875</v>
      </c>
      <c r="J243" s="55">
        <f t="shared" si="28"/>
        <v>99.99997030165784</v>
      </c>
    </row>
    <row r="244" spans="1:10" s="15" customFormat="1" ht="15.75" outlineLevel="5">
      <c r="A244" s="3" t="s">
        <v>85</v>
      </c>
      <c r="B244" s="4" t="s">
        <v>11</v>
      </c>
      <c r="C244" s="4" t="s">
        <v>319</v>
      </c>
      <c r="D244" s="4" t="s">
        <v>86</v>
      </c>
      <c r="E244" s="22"/>
      <c r="F244" s="39">
        <f t="shared" si="33"/>
        <v>2400</v>
      </c>
      <c r="G244" s="39">
        <f t="shared" si="33"/>
        <v>1043.82931</v>
      </c>
      <c r="H244" s="39">
        <f t="shared" si="33"/>
        <v>1043.829</v>
      </c>
      <c r="I244" s="55">
        <f t="shared" si="27"/>
        <v>43.492875</v>
      </c>
      <c r="J244" s="55">
        <f t="shared" si="28"/>
        <v>99.99997030165784</v>
      </c>
    </row>
    <row r="245" spans="1:10" s="15" customFormat="1" ht="31.5" outlineLevel="5">
      <c r="A245" s="25" t="s">
        <v>87</v>
      </c>
      <c r="B245" s="22" t="s">
        <v>11</v>
      </c>
      <c r="C245" s="22" t="s">
        <v>319</v>
      </c>
      <c r="D245" s="22" t="s">
        <v>88</v>
      </c>
      <c r="E245" s="22"/>
      <c r="F245" s="40">
        <v>2400</v>
      </c>
      <c r="G245" s="40">
        <v>1043.82931</v>
      </c>
      <c r="H245" s="40">
        <v>1043.829</v>
      </c>
      <c r="I245" s="55">
        <f t="shared" si="27"/>
        <v>43.492875</v>
      </c>
      <c r="J245" s="55">
        <f t="shared" si="28"/>
        <v>99.99997030165784</v>
      </c>
    </row>
    <row r="246" spans="1:10" s="15" customFormat="1" ht="15.75" outlineLevel="6">
      <c r="A246" s="10" t="s">
        <v>61</v>
      </c>
      <c r="B246" s="20" t="s">
        <v>52</v>
      </c>
      <c r="C246" s="20" t="s">
        <v>208</v>
      </c>
      <c r="D246" s="20" t="s">
        <v>5</v>
      </c>
      <c r="E246" s="20"/>
      <c r="F246" s="56">
        <f>F285+F247+F256</f>
        <v>33128.79255</v>
      </c>
      <c r="G246" s="56">
        <f>G285+G247+G256</f>
        <v>42714.06242</v>
      </c>
      <c r="H246" s="56">
        <f>H285+H247+H256</f>
        <v>42590.888000000006</v>
      </c>
      <c r="I246" s="55">
        <f t="shared" si="27"/>
        <v>128.56154638210623</v>
      </c>
      <c r="J246" s="55">
        <f t="shared" si="28"/>
        <v>99.71163028515329</v>
      </c>
    </row>
    <row r="247" spans="1:10" s="15" customFormat="1" ht="15.75" outlineLevel="6">
      <c r="A247" s="29" t="s">
        <v>180</v>
      </c>
      <c r="B247" s="6" t="s">
        <v>179</v>
      </c>
      <c r="C247" s="6" t="s">
        <v>208</v>
      </c>
      <c r="D247" s="6" t="s">
        <v>5</v>
      </c>
      <c r="E247" s="6"/>
      <c r="F247" s="37">
        <f>F248+F254</f>
        <v>3500</v>
      </c>
      <c r="G247" s="37">
        <f>G248+G254</f>
        <v>7317.7117</v>
      </c>
      <c r="H247" s="37">
        <f>H248+H254</f>
        <v>7912.512</v>
      </c>
      <c r="I247" s="55">
        <f t="shared" si="27"/>
        <v>226.07177142857142</v>
      </c>
      <c r="J247" s="55">
        <f t="shared" si="28"/>
        <v>108.1282281180878</v>
      </c>
    </row>
    <row r="248" spans="1:10" s="15" customFormat="1" ht="15.75" outlineLevel="6">
      <c r="A248" s="8" t="s">
        <v>127</v>
      </c>
      <c r="B248" s="6" t="s">
        <v>179</v>
      </c>
      <c r="C248" s="6" t="s">
        <v>208</v>
      </c>
      <c r="D248" s="6" t="s">
        <v>5</v>
      </c>
      <c r="E248" s="6"/>
      <c r="F248" s="37">
        <f aca="true" t="shared" si="34" ref="F248:H250">F249</f>
        <v>3500</v>
      </c>
      <c r="G248" s="37">
        <f t="shared" si="34"/>
        <v>7317.7117</v>
      </c>
      <c r="H248" s="37">
        <f t="shared" si="34"/>
        <v>7227.892</v>
      </c>
      <c r="I248" s="55">
        <f t="shared" si="27"/>
        <v>206.5112</v>
      </c>
      <c r="J248" s="55">
        <f t="shared" si="28"/>
        <v>98.77257121239144</v>
      </c>
    </row>
    <row r="249" spans="1:10" s="15" customFormat="1" ht="31.5" outlineLevel="6">
      <c r="A249" s="28" t="s">
        <v>278</v>
      </c>
      <c r="B249" s="12" t="s">
        <v>179</v>
      </c>
      <c r="C249" s="12" t="s">
        <v>268</v>
      </c>
      <c r="D249" s="12" t="s">
        <v>5</v>
      </c>
      <c r="E249" s="12"/>
      <c r="F249" s="38">
        <f t="shared" si="34"/>
        <v>3500</v>
      </c>
      <c r="G249" s="38">
        <f t="shared" si="34"/>
        <v>7317.7117</v>
      </c>
      <c r="H249" s="38">
        <f t="shared" si="34"/>
        <v>7227.892</v>
      </c>
      <c r="I249" s="55">
        <f t="shared" si="27"/>
        <v>206.5112</v>
      </c>
      <c r="J249" s="55">
        <f t="shared" si="28"/>
        <v>98.77257121239144</v>
      </c>
    </row>
    <row r="250" spans="1:10" s="15" customFormat="1" ht="33.75" customHeight="1" outlineLevel="6">
      <c r="A250" s="3" t="s">
        <v>269</v>
      </c>
      <c r="B250" s="4" t="s">
        <v>179</v>
      </c>
      <c r="C250" s="4" t="s">
        <v>331</v>
      </c>
      <c r="D250" s="4" t="s">
        <v>5</v>
      </c>
      <c r="E250" s="7"/>
      <c r="F250" s="39">
        <f t="shared" si="34"/>
        <v>3500</v>
      </c>
      <c r="G250" s="39">
        <f t="shared" si="34"/>
        <v>7317.7117</v>
      </c>
      <c r="H250" s="39">
        <f t="shared" si="34"/>
        <v>7227.892</v>
      </c>
      <c r="I250" s="55">
        <f t="shared" si="27"/>
        <v>206.5112</v>
      </c>
      <c r="J250" s="55">
        <f t="shared" si="28"/>
        <v>98.77257121239144</v>
      </c>
    </row>
    <row r="251" spans="1:10" s="15" customFormat="1" ht="15.75" outlineLevel="6">
      <c r="A251" s="66" t="s">
        <v>85</v>
      </c>
      <c r="B251" s="67" t="s">
        <v>179</v>
      </c>
      <c r="C251" s="67" t="s">
        <v>331</v>
      </c>
      <c r="D251" s="67" t="s">
        <v>86</v>
      </c>
      <c r="E251" s="68"/>
      <c r="F251" s="69">
        <f>F253+F252</f>
        <v>3500</v>
      </c>
      <c r="G251" s="69">
        <f>G253+G252</f>
        <v>7317.7117</v>
      </c>
      <c r="H251" s="69">
        <f>H253+H252</f>
        <v>7227.892</v>
      </c>
      <c r="I251" s="55">
        <f t="shared" si="27"/>
        <v>206.5112</v>
      </c>
      <c r="J251" s="55">
        <f t="shared" si="28"/>
        <v>98.77257121239144</v>
      </c>
    </row>
    <row r="252" spans="1:10" s="15" customFormat="1" ht="31.5" outlineLevel="6">
      <c r="A252" s="21" t="s">
        <v>87</v>
      </c>
      <c r="B252" s="22" t="s">
        <v>179</v>
      </c>
      <c r="C252" s="22" t="s">
        <v>331</v>
      </c>
      <c r="D252" s="22" t="s">
        <v>88</v>
      </c>
      <c r="E252" s="7"/>
      <c r="F252" s="40">
        <v>2950</v>
      </c>
      <c r="G252" s="40">
        <v>6100.166</v>
      </c>
      <c r="H252" s="40">
        <v>6010.955</v>
      </c>
      <c r="I252" s="55">
        <f t="shared" si="27"/>
        <v>203.76118644067796</v>
      </c>
      <c r="J252" s="55">
        <f t="shared" si="28"/>
        <v>98.53756438759207</v>
      </c>
    </row>
    <row r="253" spans="1:10" s="15" customFormat="1" ht="15.75" outlineLevel="6">
      <c r="A253" s="21" t="s">
        <v>391</v>
      </c>
      <c r="B253" s="22" t="s">
        <v>179</v>
      </c>
      <c r="C253" s="22" t="s">
        <v>331</v>
      </c>
      <c r="D253" s="22" t="s">
        <v>390</v>
      </c>
      <c r="E253" s="7"/>
      <c r="F253" s="40">
        <v>550</v>
      </c>
      <c r="G253" s="40">
        <v>1217.5457</v>
      </c>
      <c r="H253" s="40">
        <v>1216.937</v>
      </c>
      <c r="I253" s="55">
        <f t="shared" si="27"/>
        <v>221.26127272727268</v>
      </c>
      <c r="J253" s="55">
        <f t="shared" si="28"/>
        <v>99.9500059833483</v>
      </c>
    </row>
    <row r="254" spans="1:10" s="15" customFormat="1" ht="31.5" outlineLevel="6">
      <c r="A254" s="63" t="s">
        <v>482</v>
      </c>
      <c r="B254" s="64" t="s">
        <v>179</v>
      </c>
      <c r="C254" s="64" t="s">
        <v>314</v>
      </c>
      <c r="D254" s="64" t="s">
        <v>86</v>
      </c>
      <c r="E254" s="64"/>
      <c r="F254" s="65">
        <f>F255</f>
        <v>0</v>
      </c>
      <c r="G254" s="65">
        <f>G255</f>
        <v>0</v>
      </c>
      <c r="H254" s="65">
        <f>H255</f>
        <v>684.62</v>
      </c>
      <c r="I254" s="55"/>
      <c r="J254" s="55"/>
    </row>
    <row r="255" spans="1:10" s="15" customFormat="1" ht="31.5" outlineLevel="6">
      <c r="A255" s="25" t="s">
        <v>87</v>
      </c>
      <c r="B255" s="22" t="s">
        <v>179</v>
      </c>
      <c r="C255" s="22" t="s">
        <v>314</v>
      </c>
      <c r="D255" s="22" t="s">
        <v>88</v>
      </c>
      <c r="E255" s="22"/>
      <c r="F255" s="40">
        <v>0</v>
      </c>
      <c r="G255" s="61">
        <v>0</v>
      </c>
      <c r="H255" s="40">
        <v>684.62</v>
      </c>
      <c r="I255" s="55"/>
      <c r="J255" s="55"/>
    </row>
    <row r="256" spans="1:10" s="15" customFormat="1" ht="15.75" outlineLevel="6">
      <c r="A256" s="29" t="s">
        <v>198</v>
      </c>
      <c r="B256" s="6" t="s">
        <v>199</v>
      </c>
      <c r="C256" s="6" t="s">
        <v>208</v>
      </c>
      <c r="D256" s="6" t="s">
        <v>5</v>
      </c>
      <c r="E256" s="22"/>
      <c r="F256" s="37">
        <f>F257</f>
        <v>28357.571469999995</v>
      </c>
      <c r="G256" s="37">
        <f>G257</f>
        <v>34195.12964</v>
      </c>
      <c r="H256" s="37">
        <f>H257</f>
        <v>33477.155000000006</v>
      </c>
      <c r="I256" s="55">
        <f t="shared" si="27"/>
        <v>118.05367407930582</v>
      </c>
      <c r="J256" s="55">
        <f t="shared" si="28"/>
        <v>97.90035994143406</v>
      </c>
    </row>
    <row r="257" spans="1:10" s="15" customFormat="1" ht="15.75" outlineLevel="6">
      <c r="A257" s="8" t="s">
        <v>132</v>
      </c>
      <c r="B257" s="6" t="s">
        <v>199</v>
      </c>
      <c r="C257" s="6" t="s">
        <v>208</v>
      </c>
      <c r="D257" s="6" t="s">
        <v>5</v>
      </c>
      <c r="E257" s="22"/>
      <c r="F257" s="37">
        <f>F261+F282+F279+F258</f>
        <v>28357.571469999995</v>
      </c>
      <c r="G257" s="37">
        <f>G261+G282+G279+G258</f>
        <v>34195.12964</v>
      </c>
      <c r="H257" s="37">
        <f>H261+H282+H279+H258</f>
        <v>33477.155000000006</v>
      </c>
      <c r="I257" s="55">
        <f t="shared" si="27"/>
        <v>118.05367407930582</v>
      </c>
      <c r="J257" s="55">
        <f t="shared" si="28"/>
        <v>97.90035994143406</v>
      </c>
    </row>
    <row r="258" spans="1:10" s="15" customFormat="1" ht="31.5" outlineLevel="6">
      <c r="A258" s="23" t="s">
        <v>468</v>
      </c>
      <c r="B258" s="12" t="s">
        <v>199</v>
      </c>
      <c r="C258" s="12" t="s">
        <v>469</v>
      </c>
      <c r="D258" s="12" t="s">
        <v>5</v>
      </c>
      <c r="E258" s="22"/>
      <c r="F258" s="38">
        <f aca="true" t="shared" si="35" ref="F258:H259">F259</f>
        <v>0</v>
      </c>
      <c r="G258" s="38">
        <f t="shared" si="35"/>
        <v>4466.50942</v>
      </c>
      <c r="H258" s="38">
        <f t="shared" si="35"/>
        <v>4466.509</v>
      </c>
      <c r="I258" s="55"/>
      <c r="J258" s="55">
        <f>H258/G258*100</f>
        <v>99.99999059668387</v>
      </c>
    </row>
    <row r="259" spans="1:10" s="15" customFormat="1" ht="15.75" outlineLevel="6">
      <c r="A259" s="3" t="s">
        <v>262</v>
      </c>
      <c r="B259" s="4" t="s">
        <v>199</v>
      </c>
      <c r="C259" s="4" t="s">
        <v>470</v>
      </c>
      <c r="D259" s="4" t="s">
        <v>261</v>
      </c>
      <c r="E259" s="22"/>
      <c r="F259" s="39">
        <f t="shared" si="35"/>
        <v>0</v>
      </c>
      <c r="G259" s="39">
        <f t="shared" si="35"/>
        <v>4466.50942</v>
      </c>
      <c r="H259" s="39">
        <f t="shared" si="35"/>
        <v>4466.509</v>
      </c>
      <c r="I259" s="55"/>
      <c r="J259" s="55">
        <f>H259/G259*100</f>
        <v>99.99999059668387</v>
      </c>
    </row>
    <row r="260" spans="1:10" s="15" customFormat="1" ht="47.25" outlineLevel="6">
      <c r="A260" s="25" t="s">
        <v>460</v>
      </c>
      <c r="B260" s="22" t="s">
        <v>199</v>
      </c>
      <c r="C260" s="22" t="s">
        <v>470</v>
      </c>
      <c r="D260" s="22" t="s">
        <v>260</v>
      </c>
      <c r="E260" s="22"/>
      <c r="F260" s="40">
        <v>0</v>
      </c>
      <c r="G260" s="40">
        <v>4466.50942</v>
      </c>
      <c r="H260" s="40">
        <v>4466.509</v>
      </c>
      <c r="I260" s="55"/>
      <c r="J260" s="55">
        <f>H260/G260*100</f>
        <v>99.99999059668387</v>
      </c>
    </row>
    <row r="261" spans="1:10" s="15" customFormat="1" ht="31.5" outlineLevel="6">
      <c r="A261" s="23" t="s">
        <v>187</v>
      </c>
      <c r="B261" s="12" t="s">
        <v>199</v>
      </c>
      <c r="C261" s="12" t="s">
        <v>215</v>
      </c>
      <c r="D261" s="12" t="s">
        <v>5</v>
      </c>
      <c r="E261" s="12"/>
      <c r="F261" s="38">
        <f>F262+F273+F276+F269</f>
        <v>28157.571469999995</v>
      </c>
      <c r="G261" s="38">
        <f>G262+G273+G276+G269</f>
        <v>29682.69455</v>
      </c>
      <c r="H261" s="38">
        <f>H262+H273+H276+H269</f>
        <v>28979.087000000003</v>
      </c>
      <c r="I261" s="55">
        <f t="shared" si="27"/>
        <v>102.91756528390694</v>
      </c>
      <c r="J261" s="55">
        <f t="shared" si="28"/>
        <v>97.62956981949607</v>
      </c>
    </row>
    <row r="262" spans="1:10" s="15" customFormat="1" ht="47.25" outlineLevel="6">
      <c r="A262" s="3" t="s">
        <v>177</v>
      </c>
      <c r="B262" s="4" t="s">
        <v>199</v>
      </c>
      <c r="C262" s="4" t="s">
        <v>332</v>
      </c>
      <c r="D262" s="4" t="s">
        <v>5</v>
      </c>
      <c r="E262" s="4"/>
      <c r="F262" s="39">
        <f>F263+F267</f>
        <v>4390.8</v>
      </c>
      <c r="G262" s="39">
        <f>G263+G267</f>
        <v>17698.67032</v>
      </c>
      <c r="H262" s="39">
        <f>H263+H267</f>
        <v>16995.072</v>
      </c>
      <c r="I262" s="55">
        <f t="shared" si="27"/>
        <v>387.0609456135556</v>
      </c>
      <c r="J262" s="55">
        <f t="shared" si="28"/>
        <v>96.02456960167841</v>
      </c>
    </row>
    <row r="263" spans="1:10" s="15" customFormat="1" ht="15.75" outlineLevel="6">
      <c r="A263" s="66" t="s">
        <v>85</v>
      </c>
      <c r="B263" s="67" t="s">
        <v>199</v>
      </c>
      <c r="C263" s="67" t="s">
        <v>332</v>
      </c>
      <c r="D263" s="67" t="s">
        <v>86</v>
      </c>
      <c r="E263" s="67"/>
      <c r="F263" s="69">
        <f>F265+F264+F266</f>
        <v>3577</v>
      </c>
      <c r="G263" s="69">
        <f>G265+G264+G266</f>
        <v>11063.82435</v>
      </c>
      <c r="H263" s="69">
        <f>H265+H264+H266</f>
        <v>10360.226</v>
      </c>
      <c r="I263" s="55">
        <f t="shared" si="27"/>
        <v>289.6344981828348</v>
      </c>
      <c r="J263" s="55">
        <f t="shared" si="28"/>
        <v>93.64055024969734</v>
      </c>
    </row>
    <row r="264" spans="1:10" s="15" customFormat="1" ht="31.5" outlineLevel="6">
      <c r="A264" s="21" t="s">
        <v>255</v>
      </c>
      <c r="B264" s="22" t="s">
        <v>199</v>
      </c>
      <c r="C264" s="22" t="s">
        <v>332</v>
      </c>
      <c r="D264" s="22" t="s">
        <v>256</v>
      </c>
      <c r="E264" s="22"/>
      <c r="F264" s="40">
        <v>3397</v>
      </c>
      <c r="G264" s="40">
        <v>9993.82435</v>
      </c>
      <c r="H264" s="40">
        <v>9295.476</v>
      </c>
      <c r="I264" s="55">
        <f t="shared" si="27"/>
        <v>273.63779805710925</v>
      </c>
      <c r="J264" s="55">
        <f t="shared" si="28"/>
        <v>93.01220107995995</v>
      </c>
    </row>
    <row r="265" spans="1:10" s="15" customFormat="1" ht="18" customHeight="1" outlineLevel="6">
      <c r="A265" s="21" t="s">
        <v>87</v>
      </c>
      <c r="B265" s="22" t="s">
        <v>199</v>
      </c>
      <c r="C265" s="22" t="s">
        <v>332</v>
      </c>
      <c r="D265" s="22" t="s">
        <v>88</v>
      </c>
      <c r="E265" s="22"/>
      <c r="F265" s="40">
        <v>180</v>
      </c>
      <c r="G265" s="40">
        <v>1070</v>
      </c>
      <c r="H265" s="40">
        <v>1064.75</v>
      </c>
      <c r="I265" s="55">
        <f t="shared" si="27"/>
        <v>591.5277777777778</v>
      </c>
      <c r="J265" s="55">
        <f t="shared" si="28"/>
        <v>99.50934579439252</v>
      </c>
    </row>
    <row r="266" spans="1:10" s="15" customFormat="1" ht="18" customHeight="1" outlineLevel="6">
      <c r="A266" s="21" t="s">
        <v>391</v>
      </c>
      <c r="B266" s="22" t="s">
        <v>199</v>
      </c>
      <c r="C266" s="22" t="s">
        <v>332</v>
      </c>
      <c r="D266" s="22" t="s">
        <v>390</v>
      </c>
      <c r="E266" s="22"/>
      <c r="F266" s="40">
        <v>0</v>
      </c>
      <c r="G266" s="40">
        <v>0</v>
      </c>
      <c r="H266" s="40">
        <v>0</v>
      </c>
      <c r="I266" s="55"/>
      <c r="J266" s="55"/>
    </row>
    <row r="267" spans="1:10" s="15" customFormat="1" ht="15.75" outlineLevel="6">
      <c r="A267" s="66" t="s">
        <v>262</v>
      </c>
      <c r="B267" s="67" t="s">
        <v>199</v>
      </c>
      <c r="C267" s="67" t="s">
        <v>332</v>
      </c>
      <c r="D267" s="67" t="s">
        <v>261</v>
      </c>
      <c r="E267" s="67"/>
      <c r="F267" s="69">
        <f>F268</f>
        <v>813.8</v>
      </c>
      <c r="G267" s="69">
        <f>G268</f>
        <v>6634.84597</v>
      </c>
      <c r="H267" s="69">
        <f>H268</f>
        <v>6634.846</v>
      </c>
      <c r="I267" s="55">
        <f t="shared" si="27"/>
        <v>815.291963627427</v>
      </c>
      <c r="J267" s="55">
        <f t="shared" si="28"/>
        <v>100.00000045215818</v>
      </c>
    </row>
    <row r="268" spans="1:10" s="15" customFormat="1" ht="34.5" customHeight="1" outlineLevel="6">
      <c r="A268" s="21" t="s">
        <v>263</v>
      </c>
      <c r="B268" s="22" t="s">
        <v>199</v>
      </c>
      <c r="C268" s="22" t="s">
        <v>332</v>
      </c>
      <c r="D268" s="22" t="s">
        <v>260</v>
      </c>
      <c r="E268" s="22"/>
      <c r="F268" s="40">
        <v>813.8</v>
      </c>
      <c r="G268" s="40">
        <v>6634.84597</v>
      </c>
      <c r="H268" s="40">
        <v>6634.846</v>
      </c>
      <c r="I268" s="55">
        <f t="shared" si="27"/>
        <v>815.291963627427</v>
      </c>
      <c r="J268" s="55">
        <f t="shared" si="28"/>
        <v>100.00000045215818</v>
      </c>
    </row>
    <row r="269" spans="1:10" s="15" customFormat="1" ht="33" customHeight="1" outlineLevel="6">
      <c r="A269" s="3" t="s">
        <v>359</v>
      </c>
      <c r="B269" s="4" t="s">
        <v>199</v>
      </c>
      <c r="C269" s="4" t="s">
        <v>358</v>
      </c>
      <c r="D269" s="4" t="s">
        <v>5</v>
      </c>
      <c r="E269" s="4"/>
      <c r="F269" s="39">
        <f>F270</f>
        <v>598.6</v>
      </c>
      <c r="G269" s="39">
        <f>G270</f>
        <v>41.6672</v>
      </c>
      <c r="H269" s="39">
        <f>H270</f>
        <v>41.667</v>
      </c>
      <c r="I269" s="55">
        <f t="shared" si="27"/>
        <v>6.960741730704978</v>
      </c>
      <c r="J269" s="55">
        <f t="shared" si="28"/>
        <v>99.99952000614392</v>
      </c>
    </row>
    <row r="270" spans="1:10" s="15" customFormat="1" ht="33" customHeight="1" outlineLevel="6">
      <c r="A270" s="66" t="s">
        <v>85</v>
      </c>
      <c r="B270" s="67" t="s">
        <v>199</v>
      </c>
      <c r="C270" s="67" t="s">
        <v>358</v>
      </c>
      <c r="D270" s="67" t="s">
        <v>86</v>
      </c>
      <c r="E270" s="67"/>
      <c r="F270" s="69">
        <f>F272+F271</f>
        <v>598.6</v>
      </c>
      <c r="G270" s="69">
        <f>G272+G271</f>
        <v>41.6672</v>
      </c>
      <c r="H270" s="69">
        <f>H272+H271</f>
        <v>41.667</v>
      </c>
      <c r="I270" s="55">
        <f t="shared" si="27"/>
        <v>6.960741730704978</v>
      </c>
      <c r="J270" s="55">
        <f t="shared" si="28"/>
        <v>99.99952000614392</v>
      </c>
    </row>
    <row r="271" spans="1:10" s="15" customFormat="1" ht="33" customHeight="1" outlineLevel="6">
      <c r="A271" s="21" t="s">
        <v>255</v>
      </c>
      <c r="B271" s="22" t="s">
        <v>199</v>
      </c>
      <c r="C271" s="22" t="s">
        <v>358</v>
      </c>
      <c r="D271" s="22" t="s">
        <v>256</v>
      </c>
      <c r="E271" s="22"/>
      <c r="F271" s="40">
        <v>598.6</v>
      </c>
      <c r="G271" s="40">
        <v>0</v>
      </c>
      <c r="H271" s="40">
        <v>0</v>
      </c>
      <c r="I271" s="55">
        <f t="shared" si="27"/>
        <v>0</v>
      </c>
      <c r="J271" s="55">
        <v>0</v>
      </c>
    </row>
    <row r="272" spans="1:10" s="15" customFormat="1" ht="33" customHeight="1" outlineLevel="6">
      <c r="A272" s="21" t="s">
        <v>87</v>
      </c>
      <c r="B272" s="22" t="s">
        <v>199</v>
      </c>
      <c r="C272" s="22" t="s">
        <v>358</v>
      </c>
      <c r="D272" s="22" t="s">
        <v>88</v>
      </c>
      <c r="E272" s="22"/>
      <c r="F272" s="40">
        <v>0</v>
      </c>
      <c r="G272" s="40">
        <v>41.6672</v>
      </c>
      <c r="H272" s="40">
        <v>41.667</v>
      </c>
      <c r="I272" s="55"/>
      <c r="J272" s="55">
        <f t="shared" si="28"/>
        <v>99.99952000614392</v>
      </c>
    </row>
    <row r="273" spans="1:10" s="15" customFormat="1" ht="15.75" outlineLevel="6">
      <c r="A273" s="3" t="s">
        <v>286</v>
      </c>
      <c r="B273" s="4" t="s">
        <v>199</v>
      </c>
      <c r="C273" s="4" t="s">
        <v>285</v>
      </c>
      <c r="D273" s="4" t="s">
        <v>5</v>
      </c>
      <c r="E273" s="4"/>
      <c r="F273" s="39">
        <f aca="true" t="shared" si="36" ref="F273:H274">F274</f>
        <v>22493.37147</v>
      </c>
      <c r="G273" s="39">
        <f t="shared" si="36"/>
        <v>11246.68574</v>
      </c>
      <c r="H273" s="39">
        <f t="shared" si="36"/>
        <v>11246.686</v>
      </c>
      <c r="I273" s="55">
        <f t="shared" si="27"/>
        <v>50.000001178124855</v>
      </c>
      <c r="J273" s="55">
        <f t="shared" si="28"/>
        <v>100.00000231179216</v>
      </c>
    </row>
    <row r="274" spans="1:10" s="15" customFormat="1" ht="47.25" outlineLevel="6">
      <c r="A274" s="66" t="s">
        <v>293</v>
      </c>
      <c r="B274" s="67" t="s">
        <v>199</v>
      </c>
      <c r="C274" s="67" t="s">
        <v>285</v>
      </c>
      <c r="D274" s="67" t="s">
        <v>291</v>
      </c>
      <c r="E274" s="67"/>
      <c r="F274" s="69">
        <f t="shared" si="36"/>
        <v>22493.37147</v>
      </c>
      <c r="G274" s="69">
        <f t="shared" si="36"/>
        <v>11246.68574</v>
      </c>
      <c r="H274" s="69">
        <f t="shared" si="36"/>
        <v>11246.686</v>
      </c>
      <c r="I274" s="55">
        <f t="shared" si="27"/>
        <v>50.000001178124855</v>
      </c>
      <c r="J274" s="55">
        <f t="shared" si="28"/>
        <v>100.00000231179216</v>
      </c>
    </row>
    <row r="275" spans="1:10" s="15" customFormat="1" ht="63" outlineLevel="6">
      <c r="A275" s="21" t="s">
        <v>294</v>
      </c>
      <c r="B275" s="22" t="s">
        <v>199</v>
      </c>
      <c r="C275" s="22" t="s">
        <v>285</v>
      </c>
      <c r="D275" s="22" t="s">
        <v>292</v>
      </c>
      <c r="E275" s="22"/>
      <c r="F275" s="40">
        <v>22493.37147</v>
      </c>
      <c r="G275" s="40">
        <v>11246.68574</v>
      </c>
      <c r="H275" s="40">
        <v>11246.686</v>
      </c>
      <c r="I275" s="55">
        <f t="shared" si="27"/>
        <v>50.000001178124855</v>
      </c>
      <c r="J275" s="55">
        <f t="shared" si="28"/>
        <v>100.00000231179216</v>
      </c>
    </row>
    <row r="276" spans="1:10" s="15" customFormat="1" ht="31.5" outlineLevel="6">
      <c r="A276" s="3" t="s">
        <v>296</v>
      </c>
      <c r="B276" s="4" t="s">
        <v>199</v>
      </c>
      <c r="C276" s="4" t="s">
        <v>295</v>
      </c>
      <c r="D276" s="4" t="s">
        <v>5</v>
      </c>
      <c r="E276" s="4"/>
      <c r="F276" s="39">
        <f aca="true" t="shared" si="37" ref="F276:H277">F277</f>
        <v>674.8</v>
      </c>
      <c r="G276" s="39">
        <f t="shared" si="37"/>
        <v>695.67129</v>
      </c>
      <c r="H276" s="39">
        <f t="shared" si="37"/>
        <v>695.662</v>
      </c>
      <c r="I276" s="55">
        <f t="shared" si="27"/>
        <v>103.09158269116776</v>
      </c>
      <c r="J276" s="55">
        <f t="shared" si="28"/>
        <v>99.99866459919599</v>
      </c>
    </row>
    <row r="277" spans="1:10" s="15" customFormat="1" ht="47.25" outlineLevel="6">
      <c r="A277" s="66" t="s">
        <v>293</v>
      </c>
      <c r="B277" s="67" t="s">
        <v>199</v>
      </c>
      <c r="C277" s="67" t="s">
        <v>295</v>
      </c>
      <c r="D277" s="67" t="s">
        <v>291</v>
      </c>
      <c r="E277" s="67"/>
      <c r="F277" s="69">
        <f t="shared" si="37"/>
        <v>674.8</v>
      </c>
      <c r="G277" s="69">
        <f t="shared" si="37"/>
        <v>695.67129</v>
      </c>
      <c r="H277" s="69">
        <f t="shared" si="37"/>
        <v>695.662</v>
      </c>
      <c r="I277" s="55">
        <f t="shared" si="27"/>
        <v>103.09158269116776</v>
      </c>
      <c r="J277" s="55">
        <f t="shared" si="28"/>
        <v>99.99866459919599</v>
      </c>
    </row>
    <row r="278" spans="1:10" s="15" customFormat="1" ht="63" outlineLevel="6">
      <c r="A278" s="21" t="s">
        <v>294</v>
      </c>
      <c r="B278" s="22" t="s">
        <v>199</v>
      </c>
      <c r="C278" s="22" t="s">
        <v>295</v>
      </c>
      <c r="D278" s="22" t="s">
        <v>292</v>
      </c>
      <c r="E278" s="22"/>
      <c r="F278" s="40">
        <v>674.8</v>
      </c>
      <c r="G278" s="40">
        <v>695.67129</v>
      </c>
      <c r="H278" s="40">
        <v>695.662</v>
      </c>
      <c r="I278" s="55">
        <f t="shared" si="27"/>
        <v>103.09158269116776</v>
      </c>
      <c r="J278" s="55">
        <f t="shared" si="28"/>
        <v>99.99866459919599</v>
      </c>
    </row>
    <row r="279" spans="1:10" s="15" customFormat="1" ht="31.5" outlineLevel="6">
      <c r="A279" s="23" t="s">
        <v>397</v>
      </c>
      <c r="B279" s="12" t="s">
        <v>199</v>
      </c>
      <c r="C279" s="12" t="s">
        <v>394</v>
      </c>
      <c r="D279" s="12" t="s">
        <v>5</v>
      </c>
      <c r="E279" s="12"/>
      <c r="F279" s="38">
        <f aca="true" t="shared" si="38" ref="F279:H280">F280</f>
        <v>0</v>
      </c>
      <c r="G279" s="38">
        <f t="shared" si="38"/>
        <v>0</v>
      </c>
      <c r="H279" s="38">
        <f t="shared" si="38"/>
        <v>0</v>
      </c>
      <c r="I279" s="55"/>
      <c r="J279" s="55"/>
    </row>
    <row r="280" spans="1:10" s="15" customFormat="1" ht="15.75" outlineLevel="6">
      <c r="A280" s="3" t="s">
        <v>85</v>
      </c>
      <c r="B280" s="4" t="s">
        <v>199</v>
      </c>
      <c r="C280" s="4" t="s">
        <v>422</v>
      </c>
      <c r="D280" s="4" t="s">
        <v>86</v>
      </c>
      <c r="E280" s="4"/>
      <c r="F280" s="39">
        <f t="shared" si="38"/>
        <v>0</v>
      </c>
      <c r="G280" s="39">
        <f t="shared" si="38"/>
        <v>0</v>
      </c>
      <c r="H280" s="39">
        <f t="shared" si="38"/>
        <v>0</v>
      </c>
      <c r="I280" s="55"/>
      <c r="J280" s="55"/>
    </row>
    <row r="281" spans="1:10" s="15" customFormat="1" ht="15.75" outlineLevel="6">
      <c r="A281" s="21" t="s">
        <v>391</v>
      </c>
      <c r="B281" s="22" t="s">
        <v>199</v>
      </c>
      <c r="C281" s="22" t="s">
        <v>422</v>
      </c>
      <c r="D281" s="22" t="s">
        <v>390</v>
      </c>
      <c r="E281" s="22"/>
      <c r="F281" s="40">
        <v>0</v>
      </c>
      <c r="G281" s="40">
        <v>0</v>
      </c>
      <c r="H281" s="40">
        <v>0</v>
      </c>
      <c r="I281" s="55"/>
      <c r="J281" s="55"/>
    </row>
    <row r="282" spans="1:10" s="15" customFormat="1" ht="31.5" outlineLevel="6">
      <c r="A282" s="23" t="s">
        <v>277</v>
      </c>
      <c r="B282" s="12" t="s">
        <v>199</v>
      </c>
      <c r="C282" s="12" t="s">
        <v>267</v>
      </c>
      <c r="D282" s="12" t="s">
        <v>5</v>
      </c>
      <c r="E282" s="12"/>
      <c r="F282" s="38">
        <f aca="true" t="shared" si="39" ref="F282:H283">F283</f>
        <v>200</v>
      </c>
      <c r="G282" s="38">
        <f t="shared" si="39"/>
        <v>45.92567</v>
      </c>
      <c r="H282" s="38">
        <f t="shared" si="39"/>
        <v>31.559</v>
      </c>
      <c r="I282" s="55">
        <f t="shared" si="27"/>
        <v>15.779500000000002</v>
      </c>
      <c r="J282" s="55">
        <f t="shared" si="28"/>
        <v>68.71756035350165</v>
      </c>
    </row>
    <row r="283" spans="1:10" s="15" customFormat="1" ht="15.75" outlineLevel="6">
      <c r="A283" s="3" t="s">
        <v>85</v>
      </c>
      <c r="B283" s="4" t="s">
        <v>199</v>
      </c>
      <c r="C283" s="4" t="s">
        <v>319</v>
      </c>
      <c r="D283" s="4" t="s">
        <v>86</v>
      </c>
      <c r="E283" s="4"/>
      <c r="F283" s="39">
        <f t="shared" si="39"/>
        <v>200</v>
      </c>
      <c r="G283" s="39">
        <f t="shared" si="39"/>
        <v>45.92567</v>
      </c>
      <c r="H283" s="39">
        <f t="shared" si="39"/>
        <v>31.559</v>
      </c>
      <c r="I283" s="55">
        <f t="shared" si="27"/>
        <v>15.779500000000002</v>
      </c>
      <c r="J283" s="55">
        <f t="shared" si="28"/>
        <v>68.71756035350165</v>
      </c>
    </row>
    <row r="284" spans="1:10" s="15" customFormat="1" ht="15.75" outlineLevel="6">
      <c r="A284" s="21" t="s">
        <v>391</v>
      </c>
      <c r="B284" s="22" t="s">
        <v>199</v>
      </c>
      <c r="C284" s="22" t="s">
        <v>319</v>
      </c>
      <c r="D284" s="22" t="s">
        <v>390</v>
      </c>
      <c r="E284" s="22"/>
      <c r="F284" s="40">
        <v>200</v>
      </c>
      <c r="G284" s="40">
        <v>45.92567</v>
      </c>
      <c r="H284" s="40">
        <v>31.559</v>
      </c>
      <c r="I284" s="55">
        <f t="shared" si="27"/>
        <v>15.779500000000002</v>
      </c>
      <c r="J284" s="55">
        <f t="shared" si="28"/>
        <v>68.71756035350165</v>
      </c>
    </row>
    <row r="285" spans="1:10" s="15" customFormat="1" ht="17.25" customHeight="1" outlineLevel="3">
      <c r="A285" s="5" t="s">
        <v>34</v>
      </c>
      <c r="B285" s="6" t="s">
        <v>12</v>
      </c>
      <c r="C285" s="6" t="s">
        <v>208</v>
      </c>
      <c r="D285" s="6" t="s">
        <v>5</v>
      </c>
      <c r="E285" s="6"/>
      <c r="F285" s="37">
        <f>+F286</f>
        <v>1271.22108</v>
      </c>
      <c r="G285" s="37">
        <f>+G286</f>
        <v>1201.22108</v>
      </c>
      <c r="H285" s="37">
        <f>+H286</f>
        <v>1201.221</v>
      </c>
      <c r="I285" s="55">
        <f t="shared" si="27"/>
        <v>94.49347709054668</v>
      </c>
      <c r="J285" s="55">
        <f t="shared" si="28"/>
        <v>99.99999334011022</v>
      </c>
    </row>
    <row r="286" spans="1:10" s="15" customFormat="1" ht="17.25" customHeight="1" outlineLevel="3">
      <c r="A286" s="13" t="s">
        <v>119</v>
      </c>
      <c r="B286" s="6" t="s">
        <v>12</v>
      </c>
      <c r="C286" s="6" t="s">
        <v>209</v>
      </c>
      <c r="D286" s="6" t="s">
        <v>5</v>
      </c>
      <c r="E286" s="6"/>
      <c r="F286" s="37">
        <f>F287</f>
        <v>1271.22108</v>
      </c>
      <c r="G286" s="37">
        <f>G287</f>
        <v>1201.22108</v>
      </c>
      <c r="H286" s="37">
        <f>H287</f>
        <v>1201.221</v>
      </c>
      <c r="I286" s="55">
        <f t="shared" si="27"/>
        <v>94.49347709054668</v>
      </c>
      <c r="J286" s="55">
        <f t="shared" si="28"/>
        <v>99.99999334011022</v>
      </c>
    </row>
    <row r="287" spans="1:10" s="15" customFormat="1" ht="17.25" customHeight="1" outlineLevel="3">
      <c r="A287" s="13" t="s">
        <v>121</v>
      </c>
      <c r="B287" s="6" t="s">
        <v>12</v>
      </c>
      <c r="C287" s="6" t="s">
        <v>308</v>
      </c>
      <c r="D287" s="6" t="s">
        <v>5</v>
      </c>
      <c r="E287" s="6"/>
      <c r="F287" s="37">
        <f>F288+F294</f>
        <v>1271.22108</v>
      </c>
      <c r="G287" s="37">
        <f>G288+G294</f>
        <v>1201.22108</v>
      </c>
      <c r="H287" s="37">
        <f>H288+H294</f>
        <v>1201.221</v>
      </c>
      <c r="I287" s="55">
        <f t="shared" si="27"/>
        <v>94.49347709054668</v>
      </c>
      <c r="J287" s="55">
        <f t="shared" si="28"/>
        <v>99.99999334011022</v>
      </c>
    </row>
    <row r="288" spans="1:10" s="15" customFormat="1" ht="50.25" customHeight="1" outlineLevel="3">
      <c r="A288" s="28" t="s">
        <v>161</v>
      </c>
      <c r="B288" s="12" t="s">
        <v>12</v>
      </c>
      <c r="C288" s="12" t="s">
        <v>333</v>
      </c>
      <c r="D288" s="12" t="s">
        <v>5</v>
      </c>
      <c r="E288" s="12"/>
      <c r="F288" s="38">
        <f>F289+F292</f>
        <v>1.22108</v>
      </c>
      <c r="G288" s="38">
        <f>G289+G292</f>
        <v>1.22108</v>
      </c>
      <c r="H288" s="38">
        <f>H289+H292</f>
        <v>1.221</v>
      </c>
      <c r="I288" s="55">
        <f t="shared" si="27"/>
        <v>99.99344842270777</v>
      </c>
      <c r="J288" s="55">
        <f t="shared" si="28"/>
        <v>99.99344842270777</v>
      </c>
    </row>
    <row r="289" spans="1:10" s="15" customFormat="1" ht="18" customHeight="1" outlineLevel="3">
      <c r="A289" s="3" t="s">
        <v>84</v>
      </c>
      <c r="B289" s="4" t="s">
        <v>12</v>
      </c>
      <c r="C289" s="4" t="s">
        <v>333</v>
      </c>
      <c r="D289" s="4" t="s">
        <v>83</v>
      </c>
      <c r="E289" s="4"/>
      <c r="F289" s="39">
        <f>F290+F291</f>
        <v>0.977</v>
      </c>
      <c r="G289" s="39">
        <f>G290+G291</f>
        <v>0.977</v>
      </c>
      <c r="H289" s="39">
        <f>H290+H291</f>
        <v>0.977</v>
      </c>
      <c r="I289" s="55">
        <f t="shared" si="27"/>
        <v>100</v>
      </c>
      <c r="J289" s="55">
        <f t="shared" si="28"/>
        <v>100</v>
      </c>
    </row>
    <row r="290" spans="1:10" s="15" customFormat="1" ht="17.25" customHeight="1" outlineLevel="3">
      <c r="A290" s="21" t="s">
        <v>201</v>
      </c>
      <c r="B290" s="22" t="s">
        <v>12</v>
      </c>
      <c r="C290" s="22" t="s">
        <v>333</v>
      </c>
      <c r="D290" s="22" t="s">
        <v>81</v>
      </c>
      <c r="E290" s="22"/>
      <c r="F290" s="40">
        <v>0.75</v>
      </c>
      <c r="G290" s="40">
        <v>0.75</v>
      </c>
      <c r="H290" s="40">
        <v>0.75</v>
      </c>
      <c r="I290" s="55">
        <f t="shared" si="27"/>
        <v>100</v>
      </c>
      <c r="J290" s="55">
        <f t="shared" si="28"/>
        <v>100</v>
      </c>
    </row>
    <row r="291" spans="1:10" s="15" customFormat="1" ht="50.25" customHeight="1" outlineLevel="3">
      <c r="A291" s="21" t="s">
        <v>202</v>
      </c>
      <c r="B291" s="22" t="s">
        <v>12</v>
      </c>
      <c r="C291" s="22" t="s">
        <v>333</v>
      </c>
      <c r="D291" s="22" t="s">
        <v>203</v>
      </c>
      <c r="E291" s="22"/>
      <c r="F291" s="40">
        <v>0.227</v>
      </c>
      <c r="G291" s="40">
        <v>0.227</v>
      </c>
      <c r="H291" s="40">
        <v>0.227</v>
      </c>
      <c r="I291" s="55">
        <f t="shared" si="27"/>
        <v>100</v>
      </c>
      <c r="J291" s="55">
        <f t="shared" si="28"/>
        <v>100</v>
      </c>
    </row>
    <row r="292" spans="1:10" s="15" customFormat="1" ht="17.25" customHeight="1" outlineLevel="3">
      <c r="A292" s="3" t="s">
        <v>85</v>
      </c>
      <c r="B292" s="4" t="s">
        <v>12</v>
      </c>
      <c r="C292" s="4" t="s">
        <v>333</v>
      </c>
      <c r="D292" s="4" t="s">
        <v>86</v>
      </c>
      <c r="E292" s="4"/>
      <c r="F292" s="39">
        <f>F293</f>
        <v>0.24408</v>
      </c>
      <c r="G292" s="39">
        <f>G293</f>
        <v>0.24408</v>
      </c>
      <c r="H292" s="39">
        <f>H293</f>
        <v>0.244</v>
      </c>
      <c r="I292" s="55">
        <f t="shared" si="27"/>
        <v>99.96722386102917</v>
      </c>
      <c r="J292" s="55">
        <f t="shared" si="28"/>
        <v>99.96722386102917</v>
      </c>
    </row>
    <row r="293" spans="1:10" s="15" customFormat="1" ht="17.25" customHeight="1" outlineLevel="3">
      <c r="A293" s="21" t="s">
        <v>87</v>
      </c>
      <c r="B293" s="22" t="s">
        <v>12</v>
      </c>
      <c r="C293" s="22" t="s">
        <v>333</v>
      </c>
      <c r="D293" s="22" t="s">
        <v>88</v>
      </c>
      <c r="E293" s="22"/>
      <c r="F293" s="40">
        <v>0.24408</v>
      </c>
      <c r="G293" s="40">
        <v>0.24408</v>
      </c>
      <c r="H293" s="40">
        <v>0.244</v>
      </c>
      <c r="I293" s="55">
        <f t="shared" si="27"/>
        <v>99.96722386102917</v>
      </c>
      <c r="J293" s="55">
        <f t="shared" si="28"/>
        <v>99.96722386102917</v>
      </c>
    </row>
    <row r="294" spans="1:10" s="15" customFormat="1" ht="17.25" customHeight="1" outlineLevel="3">
      <c r="A294" s="23" t="s">
        <v>178</v>
      </c>
      <c r="B294" s="12" t="s">
        <v>12</v>
      </c>
      <c r="C294" s="12" t="s">
        <v>334</v>
      </c>
      <c r="D294" s="12" t="s">
        <v>5</v>
      </c>
      <c r="E294" s="12"/>
      <c r="F294" s="38">
        <f>F295+F297</f>
        <v>1270</v>
      </c>
      <c r="G294" s="38">
        <f>G295+G297</f>
        <v>1200</v>
      </c>
      <c r="H294" s="38">
        <f>H295+H297</f>
        <v>1200</v>
      </c>
      <c r="I294" s="55">
        <f t="shared" si="27"/>
        <v>94.48818897637796</v>
      </c>
      <c r="J294" s="55">
        <f t="shared" si="28"/>
        <v>100</v>
      </c>
    </row>
    <row r="295" spans="1:10" s="15" customFormat="1" ht="17.25" customHeight="1" outlineLevel="3">
      <c r="A295" s="3" t="s">
        <v>85</v>
      </c>
      <c r="B295" s="4" t="s">
        <v>12</v>
      </c>
      <c r="C295" s="4" t="s">
        <v>334</v>
      </c>
      <c r="D295" s="4" t="s">
        <v>86</v>
      </c>
      <c r="E295" s="4"/>
      <c r="F295" s="39">
        <f>F296</f>
        <v>70</v>
      </c>
      <c r="G295" s="39">
        <f>G296</f>
        <v>0</v>
      </c>
      <c r="H295" s="39">
        <f>H296</f>
        <v>0</v>
      </c>
      <c r="I295" s="55">
        <f t="shared" si="27"/>
        <v>0</v>
      </c>
      <c r="J295" s="55">
        <v>0</v>
      </c>
    </row>
    <row r="296" spans="1:10" s="15" customFormat="1" ht="17.25" customHeight="1" outlineLevel="3">
      <c r="A296" s="21" t="s">
        <v>87</v>
      </c>
      <c r="B296" s="22" t="s">
        <v>12</v>
      </c>
      <c r="C296" s="22" t="s">
        <v>334</v>
      </c>
      <c r="D296" s="22" t="s">
        <v>88</v>
      </c>
      <c r="E296" s="22"/>
      <c r="F296" s="40">
        <v>70</v>
      </c>
      <c r="G296" s="40">
        <v>0</v>
      </c>
      <c r="H296" s="40">
        <v>0</v>
      </c>
      <c r="I296" s="55">
        <f t="shared" si="27"/>
        <v>0</v>
      </c>
      <c r="J296" s="55">
        <v>0</v>
      </c>
    </row>
    <row r="297" spans="1:10" s="15" customFormat="1" ht="17.25" customHeight="1" outlineLevel="3">
      <c r="A297" s="3" t="s">
        <v>393</v>
      </c>
      <c r="B297" s="4" t="s">
        <v>12</v>
      </c>
      <c r="C297" s="4" t="s">
        <v>334</v>
      </c>
      <c r="D297" s="4" t="s">
        <v>392</v>
      </c>
      <c r="E297" s="4"/>
      <c r="F297" s="39">
        <f>F298</f>
        <v>1200</v>
      </c>
      <c r="G297" s="39">
        <f>G298</f>
        <v>1200</v>
      </c>
      <c r="H297" s="39">
        <f>H298</f>
        <v>1200</v>
      </c>
      <c r="I297" s="55">
        <f t="shared" si="27"/>
        <v>100</v>
      </c>
      <c r="J297" s="55">
        <f t="shared" si="28"/>
        <v>100</v>
      </c>
    </row>
    <row r="298" spans="1:10" s="15" customFormat="1" ht="17.25" customHeight="1" outlineLevel="3">
      <c r="A298" s="21" t="s">
        <v>104</v>
      </c>
      <c r="B298" s="22" t="s">
        <v>12</v>
      </c>
      <c r="C298" s="22" t="s">
        <v>334</v>
      </c>
      <c r="D298" s="22" t="s">
        <v>103</v>
      </c>
      <c r="E298" s="22"/>
      <c r="F298" s="40">
        <v>1200</v>
      </c>
      <c r="G298" s="40">
        <v>1200</v>
      </c>
      <c r="H298" s="40">
        <v>1200</v>
      </c>
      <c r="I298" s="55">
        <f aca="true" t="shared" si="40" ref="I298:I375">H298/F298*100</f>
        <v>100</v>
      </c>
      <c r="J298" s="55">
        <f aca="true" t="shared" si="41" ref="J298:J375">H298/G298*100</f>
        <v>100</v>
      </c>
    </row>
    <row r="299" spans="1:10" s="15" customFormat="1" ht="18.75" outlineLevel="6">
      <c r="A299" s="10" t="s">
        <v>51</v>
      </c>
      <c r="B299" s="11" t="s">
        <v>50</v>
      </c>
      <c r="C299" s="11" t="s">
        <v>208</v>
      </c>
      <c r="D299" s="11" t="s">
        <v>5</v>
      </c>
      <c r="E299" s="11"/>
      <c r="F299" s="36">
        <f>F300+F317+F378+F405+F410+F419</f>
        <v>775496.4530700002</v>
      </c>
      <c r="G299" s="36">
        <f>G300+G317+G378+G405+G410+G419</f>
        <v>894236.3472699999</v>
      </c>
      <c r="H299" s="36">
        <f>H300+H317+H378+H405+H410+H419</f>
        <v>869595.0039999998</v>
      </c>
      <c r="I299" s="55">
        <f t="shared" si="40"/>
        <v>112.13397566906806</v>
      </c>
      <c r="J299" s="55">
        <f t="shared" si="41"/>
        <v>97.24442611338408</v>
      </c>
    </row>
    <row r="300" spans="1:10" s="15" customFormat="1" ht="18.75" outlineLevel="6">
      <c r="A300" s="10" t="s">
        <v>41</v>
      </c>
      <c r="B300" s="11" t="s">
        <v>19</v>
      </c>
      <c r="C300" s="11" t="s">
        <v>208</v>
      </c>
      <c r="D300" s="11" t="s">
        <v>5</v>
      </c>
      <c r="E300" s="11"/>
      <c r="F300" s="36">
        <f>F301+F305</f>
        <v>169119.447</v>
      </c>
      <c r="G300" s="36">
        <f>G301+G305</f>
        <v>184449.72516</v>
      </c>
      <c r="H300" s="36">
        <f>H301+H305</f>
        <v>184449.725</v>
      </c>
      <c r="I300" s="55">
        <f t="shared" si="40"/>
        <v>109.06476355732173</v>
      </c>
      <c r="J300" s="55">
        <f t="shared" si="41"/>
        <v>99.9999999132555</v>
      </c>
    </row>
    <row r="301" spans="1:10" s="15" customFormat="1" ht="31.5" outlineLevel="6">
      <c r="A301" s="13" t="s">
        <v>119</v>
      </c>
      <c r="B301" s="6" t="s">
        <v>19</v>
      </c>
      <c r="C301" s="6" t="s">
        <v>308</v>
      </c>
      <c r="D301" s="6" t="s">
        <v>5</v>
      </c>
      <c r="E301" s="6"/>
      <c r="F301" s="37">
        <f aca="true" t="shared" si="42" ref="F301:H303">F302</f>
        <v>0</v>
      </c>
      <c r="G301" s="37">
        <f t="shared" si="42"/>
        <v>41.22641</v>
      </c>
      <c r="H301" s="37">
        <f t="shared" si="42"/>
        <v>41.226</v>
      </c>
      <c r="I301" s="55"/>
      <c r="J301" s="55">
        <f t="shared" si="41"/>
        <v>99.99900549186795</v>
      </c>
    </row>
    <row r="302" spans="1:10" s="15" customFormat="1" ht="31.5" outlineLevel="6">
      <c r="A302" s="13" t="s">
        <v>121</v>
      </c>
      <c r="B302" s="6" t="s">
        <v>19</v>
      </c>
      <c r="C302" s="6" t="s">
        <v>308</v>
      </c>
      <c r="D302" s="6" t="s">
        <v>5</v>
      </c>
      <c r="E302" s="6"/>
      <c r="F302" s="37">
        <f t="shared" si="42"/>
        <v>0</v>
      </c>
      <c r="G302" s="37">
        <f t="shared" si="42"/>
        <v>41.22641</v>
      </c>
      <c r="H302" s="37">
        <f t="shared" si="42"/>
        <v>41.226</v>
      </c>
      <c r="I302" s="55"/>
      <c r="J302" s="55">
        <f t="shared" si="41"/>
        <v>99.99900549186795</v>
      </c>
    </row>
    <row r="303" spans="1:10" s="15" customFormat="1" ht="22.5" customHeight="1" outlineLevel="6">
      <c r="A303" s="23" t="s">
        <v>360</v>
      </c>
      <c r="B303" s="12" t="s">
        <v>19</v>
      </c>
      <c r="C303" s="12" t="s">
        <v>361</v>
      </c>
      <c r="D303" s="12" t="s">
        <v>5</v>
      </c>
      <c r="E303" s="12"/>
      <c r="F303" s="38">
        <f t="shared" si="42"/>
        <v>0</v>
      </c>
      <c r="G303" s="38">
        <f t="shared" si="42"/>
        <v>41.22641</v>
      </c>
      <c r="H303" s="38">
        <f t="shared" si="42"/>
        <v>41.226</v>
      </c>
      <c r="I303" s="55"/>
      <c r="J303" s="55">
        <f t="shared" si="41"/>
        <v>99.99900549186795</v>
      </c>
    </row>
    <row r="304" spans="1:10" s="15" customFormat="1" ht="15.75" outlineLevel="6">
      <c r="A304" s="43" t="s">
        <v>79</v>
      </c>
      <c r="B304" s="42" t="s">
        <v>19</v>
      </c>
      <c r="C304" s="42" t="s">
        <v>361</v>
      </c>
      <c r="D304" s="42" t="s">
        <v>80</v>
      </c>
      <c r="E304" s="42"/>
      <c r="F304" s="61">
        <v>0</v>
      </c>
      <c r="G304" s="61">
        <v>41.22641</v>
      </c>
      <c r="H304" s="61">
        <v>41.226</v>
      </c>
      <c r="I304" s="55"/>
      <c r="J304" s="55">
        <f t="shared" si="41"/>
        <v>99.99900549186795</v>
      </c>
    </row>
    <row r="305" spans="1:10" s="15" customFormat="1" ht="15.75" outlineLevel="6">
      <c r="A305" s="8" t="s">
        <v>127</v>
      </c>
      <c r="B305" s="6" t="s">
        <v>19</v>
      </c>
      <c r="C305" s="6" t="s">
        <v>208</v>
      </c>
      <c r="D305" s="6" t="s">
        <v>5</v>
      </c>
      <c r="E305" s="6"/>
      <c r="F305" s="37">
        <f aca="true" t="shared" si="43" ref="F305:H306">F306</f>
        <v>169119.447</v>
      </c>
      <c r="G305" s="37">
        <f t="shared" si="43"/>
        <v>184408.49875</v>
      </c>
      <c r="H305" s="37">
        <f t="shared" si="43"/>
        <v>184408.499</v>
      </c>
      <c r="I305" s="55">
        <f t="shared" si="40"/>
        <v>109.04038670372427</v>
      </c>
      <c r="J305" s="55">
        <f t="shared" si="41"/>
        <v>100.0000001355686</v>
      </c>
    </row>
    <row r="306" spans="1:10" s="15" customFormat="1" ht="15.75" outlineLevel="6">
      <c r="A306" s="29" t="s">
        <v>188</v>
      </c>
      <c r="B306" s="6" t="s">
        <v>19</v>
      </c>
      <c r="C306" s="6" t="s">
        <v>216</v>
      </c>
      <c r="D306" s="6" t="s">
        <v>5</v>
      </c>
      <c r="E306" s="6"/>
      <c r="F306" s="37">
        <f t="shared" si="43"/>
        <v>169119.447</v>
      </c>
      <c r="G306" s="37">
        <f t="shared" si="43"/>
        <v>184408.49875</v>
      </c>
      <c r="H306" s="37">
        <f t="shared" si="43"/>
        <v>184408.499</v>
      </c>
      <c r="I306" s="55">
        <f t="shared" si="40"/>
        <v>109.04038670372427</v>
      </c>
      <c r="J306" s="55">
        <f t="shared" si="41"/>
        <v>100.0000001355686</v>
      </c>
    </row>
    <row r="307" spans="1:10" s="15" customFormat="1" ht="19.5" customHeight="1" outlineLevel="6">
      <c r="A307" s="29" t="s">
        <v>133</v>
      </c>
      <c r="B307" s="6" t="s">
        <v>19</v>
      </c>
      <c r="C307" s="6" t="s">
        <v>217</v>
      </c>
      <c r="D307" s="6" t="s">
        <v>5</v>
      </c>
      <c r="E307" s="6"/>
      <c r="F307" s="37">
        <f>F308+F311+F314</f>
        <v>169119.447</v>
      </c>
      <c r="G307" s="37">
        <f>G308+G311+G314</f>
        <v>184408.49875</v>
      </c>
      <c r="H307" s="37">
        <f>H308+H311+H314</f>
        <v>184408.499</v>
      </c>
      <c r="I307" s="55">
        <f t="shared" si="40"/>
        <v>109.04038670372427</v>
      </c>
      <c r="J307" s="55">
        <f t="shared" si="41"/>
        <v>100.0000001355686</v>
      </c>
    </row>
    <row r="308" spans="1:10" s="15" customFormat="1" ht="31.5" outlineLevel="6">
      <c r="A308" s="23" t="s">
        <v>134</v>
      </c>
      <c r="B308" s="12" t="s">
        <v>19</v>
      </c>
      <c r="C308" s="12" t="s">
        <v>218</v>
      </c>
      <c r="D308" s="12" t="s">
        <v>5</v>
      </c>
      <c r="E308" s="12"/>
      <c r="F308" s="38">
        <f aca="true" t="shared" si="44" ref="F308:H309">F309</f>
        <v>67047</v>
      </c>
      <c r="G308" s="38">
        <f t="shared" si="44"/>
        <v>73500</v>
      </c>
      <c r="H308" s="38">
        <f t="shared" si="44"/>
        <v>73500</v>
      </c>
      <c r="I308" s="55">
        <f t="shared" si="40"/>
        <v>109.62459170432682</v>
      </c>
      <c r="J308" s="55">
        <f t="shared" si="41"/>
        <v>100</v>
      </c>
    </row>
    <row r="309" spans="1:10" s="15" customFormat="1" ht="15.75" outlineLevel="6">
      <c r="A309" s="3" t="s">
        <v>105</v>
      </c>
      <c r="B309" s="4" t="s">
        <v>19</v>
      </c>
      <c r="C309" s="4" t="s">
        <v>218</v>
      </c>
      <c r="D309" s="4" t="s">
        <v>106</v>
      </c>
      <c r="E309" s="4"/>
      <c r="F309" s="39">
        <f t="shared" si="44"/>
        <v>67047</v>
      </c>
      <c r="G309" s="39">
        <f t="shared" si="44"/>
        <v>73500</v>
      </c>
      <c r="H309" s="39">
        <f t="shared" si="44"/>
        <v>73500</v>
      </c>
      <c r="I309" s="55">
        <f t="shared" si="40"/>
        <v>109.62459170432682</v>
      </c>
      <c r="J309" s="55">
        <f t="shared" si="41"/>
        <v>100</v>
      </c>
    </row>
    <row r="310" spans="1:10" s="15" customFormat="1" ht="47.25" outlineLevel="6">
      <c r="A310" s="25" t="s">
        <v>169</v>
      </c>
      <c r="B310" s="22" t="s">
        <v>19</v>
      </c>
      <c r="C310" s="22" t="s">
        <v>218</v>
      </c>
      <c r="D310" s="22" t="s">
        <v>78</v>
      </c>
      <c r="E310" s="22"/>
      <c r="F310" s="40">
        <v>67047</v>
      </c>
      <c r="G310" s="40">
        <v>73500</v>
      </c>
      <c r="H310" s="40">
        <v>73500</v>
      </c>
      <c r="I310" s="55">
        <f t="shared" si="40"/>
        <v>109.62459170432682</v>
      </c>
      <c r="J310" s="55">
        <f t="shared" si="41"/>
        <v>100</v>
      </c>
    </row>
    <row r="311" spans="1:10" s="15" customFormat="1" ht="63" outlineLevel="6">
      <c r="A311" s="28" t="s">
        <v>135</v>
      </c>
      <c r="B311" s="12" t="s">
        <v>19</v>
      </c>
      <c r="C311" s="12" t="s">
        <v>219</v>
      </c>
      <c r="D311" s="12" t="s">
        <v>5</v>
      </c>
      <c r="E311" s="12"/>
      <c r="F311" s="38">
        <f aca="true" t="shared" si="45" ref="F311:H312">F312</f>
        <v>98572.447</v>
      </c>
      <c r="G311" s="38">
        <f t="shared" si="45"/>
        <v>103212.356</v>
      </c>
      <c r="H311" s="38">
        <f t="shared" si="45"/>
        <v>103212.356</v>
      </c>
      <c r="I311" s="55">
        <f t="shared" si="40"/>
        <v>104.70710542470351</v>
      </c>
      <c r="J311" s="55">
        <f t="shared" si="41"/>
        <v>100</v>
      </c>
    </row>
    <row r="312" spans="1:10" s="15" customFormat="1" ht="15.75" outlineLevel="6">
      <c r="A312" s="3" t="s">
        <v>105</v>
      </c>
      <c r="B312" s="4" t="s">
        <v>19</v>
      </c>
      <c r="C312" s="4" t="s">
        <v>219</v>
      </c>
      <c r="D312" s="4" t="s">
        <v>106</v>
      </c>
      <c r="E312" s="4"/>
      <c r="F312" s="39">
        <f t="shared" si="45"/>
        <v>98572.447</v>
      </c>
      <c r="G312" s="39">
        <f t="shared" si="45"/>
        <v>103212.356</v>
      </c>
      <c r="H312" s="39">
        <f t="shared" si="45"/>
        <v>103212.356</v>
      </c>
      <c r="I312" s="55">
        <f t="shared" si="40"/>
        <v>104.70710542470351</v>
      </c>
      <c r="J312" s="55">
        <f t="shared" si="41"/>
        <v>100</v>
      </c>
    </row>
    <row r="313" spans="1:10" s="15" customFormat="1" ht="47.25" outlineLevel="6">
      <c r="A313" s="25" t="s">
        <v>169</v>
      </c>
      <c r="B313" s="22" t="s">
        <v>19</v>
      </c>
      <c r="C313" s="22" t="s">
        <v>219</v>
      </c>
      <c r="D313" s="22" t="s">
        <v>78</v>
      </c>
      <c r="E313" s="22"/>
      <c r="F313" s="40">
        <v>98572.447</v>
      </c>
      <c r="G313" s="40">
        <v>103212.356</v>
      </c>
      <c r="H313" s="40">
        <v>103212.356</v>
      </c>
      <c r="I313" s="55">
        <f t="shared" si="40"/>
        <v>104.70710542470351</v>
      </c>
      <c r="J313" s="55">
        <f t="shared" si="41"/>
        <v>100</v>
      </c>
    </row>
    <row r="314" spans="1:10" s="15" customFormat="1" ht="31.5" outlineLevel="6">
      <c r="A314" s="28" t="s">
        <v>137</v>
      </c>
      <c r="B314" s="12" t="s">
        <v>19</v>
      </c>
      <c r="C314" s="12" t="s">
        <v>220</v>
      </c>
      <c r="D314" s="12" t="s">
        <v>5</v>
      </c>
      <c r="E314" s="12"/>
      <c r="F314" s="38">
        <f aca="true" t="shared" si="46" ref="F314:H315">F315</f>
        <v>3500</v>
      </c>
      <c r="G314" s="38">
        <f t="shared" si="46"/>
        <v>7696.14275</v>
      </c>
      <c r="H314" s="38">
        <f t="shared" si="46"/>
        <v>7696.143</v>
      </c>
      <c r="I314" s="55">
        <f t="shared" si="40"/>
        <v>219.88979999999998</v>
      </c>
      <c r="J314" s="55">
        <f t="shared" si="41"/>
        <v>100.0000032483805</v>
      </c>
    </row>
    <row r="315" spans="1:10" s="15" customFormat="1" ht="15.75" outlineLevel="6">
      <c r="A315" s="3" t="s">
        <v>105</v>
      </c>
      <c r="B315" s="4" t="s">
        <v>19</v>
      </c>
      <c r="C315" s="4" t="s">
        <v>220</v>
      </c>
      <c r="D315" s="4" t="s">
        <v>106</v>
      </c>
      <c r="E315" s="4"/>
      <c r="F315" s="39">
        <f t="shared" si="46"/>
        <v>3500</v>
      </c>
      <c r="G315" s="39">
        <f t="shared" si="46"/>
        <v>7696.14275</v>
      </c>
      <c r="H315" s="39">
        <f t="shared" si="46"/>
        <v>7696.143</v>
      </c>
      <c r="I315" s="55">
        <f t="shared" si="40"/>
        <v>219.88979999999998</v>
      </c>
      <c r="J315" s="55">
        <f t="shared" si="41"/>
        <v>100.0000032483805</v>
      </c>
    </row>
    <row r="316" spans="1:10" s="15" customFormat="1" ht="15.75" outlineLevel="6">
      <c r="A316" s="25" t="s">
        <v>79</v>
      </c>
      <c r="B316" s="22" t="s">
        <v>19</v>
      </c>
      <c r="C316" s="22" t="s">
        <v>220</v>
      </c>
      <c r="D316" s="22" t="s">
        <v>80</v>
      </c>
      <c r="E316" s="22"/>
      <c r="F316" s="40">
        <v>3500</v>
      </c>
      <c r="G316" s="40">
        <v>7696.14275</v>
      </c>
      <c r="H316" s="40">
        <v>7696.143</v>
      </c>
      <c r="I316" s="55">
        <f t="shared" si="40"/>
        <v>219.88979999999998</v>
      </c>
      <c r="J316" s="55">
        <f t="shared" si="41"/>
        <v>100.0000032483805</v>
      </c>
    </row>
    <row r="317" spans="1:10" s="15" customFormat="1" ht="15.75" outlineLevel="6">
      <c r="A317" s="30" t="s">
        <v>40</v>
      </c>
      <c r="B317" s="20" t="s">
        <v>20</v>
      </c>
      <c r="C317" s="20" t="s">
        <v>208</v>
      </c>
      <c r="D317" s="20" t="s">
        <v>5</v>
      </c>
      <c r="E317" s="20"/>
      <c r="F317" s="56">
        <f>F318+F324</f>
        <v>511572.20807000005</v>
      </c>
      <c r="G317" s="56">
        <f>G318+G324</f>
        <v>616250.52762</v>
      </c>
      <c r="H317" s="56">
        <f>H318+H324</f>
        <v>591708.7219999998</v>
      </c>
      <c r="I317" s="55">
        <f t="shared" si="40"/>
        <v>115.66475126401599</v>
      </c>
      <c r="J317" s="55">
        <f t="shared" si="41"/>
        <v>96.0175603070423</v>
      </c>
    </row>
    <row r="318" spans="1:10" s="15" customFormat="1" ht="31.5" outlineLevel="6">
      <c r="A318" s="13" t="s">
        <v>119</v>
      </c>
      <c r="B318" s="6" t="s">
        <v>20</v>
      </c>
      <c r="C318" s="6" t="s">
        <v>308</v>
      </c>
      <c r="D318" s="6" t="s">
        <v>5</v>
      </c>
      <c r="E318" s="6"/>
      <c r="F318" s="37">
        <f>F319</f>
        <v>0</v>
      </c>
      <c r="G318" s="37">
        <f>G319</f>
        <v>252.40207</v>
      </c>
      <c r="H318" s="37">
        <f>H319</f>
        <v>3000.392</v>
      </c>
      <c r="I318" s="55"/>
      <c r="J318" s="55">
        <f t="shared" si="41"/>
        <v>1188.7351003103897</v>
      </c>
    </row>
    <row r="319" spans="1:10" s="15" customFormat="1" ht="31.5" outlineLevel="6">
      <c r="A319" s="13" t="s">
        <v>121</v>
      </c>
      <c r="B319" s="6" t="s">
        <v>20</v>
      </c>
      <c r="C319" s="6" t="s">
        <v>308</v>
      </c>
      <c r="D319" s="6" t="s">
        <v>5</v>
      </c>
      <c r="E319" s="6"/>
      <c r="F319" s="37">
        <f>F322+F320</f>
        <v>0</v>
      </c>
      <c r="G319" s="37">
        <f>G322+G320</f>
        <v>252.40207</v>
      </c>
      <c r="H319" s="37">
        <f>H322+H320</f>
        <v>3000.392</v>
      </c>
      <c r="I319" s="55"/>
      <c r="J319" s="55">
        <f t="shared" si="41"/>
        <v>1188.7351003103897</v>
      </c>
    </row>
    <row r="320" spans="1:10" s="15" customFormat="1" ht="31.5" outlineLevel="6">
      <c r="A320" s="63" t="s">
        <v>482</v>
      </c>
      <c r="B320" s="64" t="s">
        <v>20</v>
      </c>
      <c r="C320" s="64" t="s">
        <v>314</v>
      </c>
      <c r="D320" s="64" t="s">
        <v>106</v>
      </c>
      <c r="E320" s="64"/>
      <c r="F320" s="65">
        <f>F321</f>
        <v>0</v>
      </c>
      <c r="G320" s="65">
        <f>G321</f>
        <v>0</v>
      </c>
      <c r="H320" s="65">
        <f>H321</f>
        <v>2747.99</v>
      </c>
      <c r="I320" s="55"/>
      <c r="J320" s="55"/>
    </row>
    <row r="321" spans="1:10" s="15" customFormat="1" ht="15.75" outlineLevel="6">
      <c r="A321" s="43" t="s">
        <v>79</v>
      </c>
      <c r="B321" s="22" t="s">
        <v>20</v>
      </c>
      <c r="C321" s="22" t="s">
        <v>314</v>
      </c>
      <c r="D321" s="22" t="s">
        <v>80</v>
      </c>
      <c r="E321" s="22"/>
      <c r="F321" s="40">
        <v>0</v>
      </c>
      <c r="G321" s="61">
        <v>0</v>
      </c>
      <c r="H321" s="40">
        <v>2747.99</v>
      </c>
      <c r="I321" s="55"/>
      <c r="J321" s="55"/>
    </row>
    <row r="322" spans="1:10" s="15" customFormat="1" ht="31.5" outlineLevel="6">
      <c r="A322" s="23" t="s">
        <v>360</v>
      </c>
      <c r="B322" s="12" t="s">
        <v>20</v>
      </c>
      <c r="C322" s="12" t="s">
        <v>361</v>
      </c>
      <c r="D322" s="12" t="s">
        <v>5</v>
      </c>
      <c r="E322" s="12"/>
      <c r="F322" s="38">
        <f>F323</f>
        <v>0</v>
      </c>
      <c r="G322" s="38">
        <f>G323</f>
        <v>252.40207</v>
      </c>
      <c r="H322" s="38">
        <f>H323</f>
        <v>252.402</v>
      </c>
      <c r="I322" s="55"/>
      <c r="J322" s="55">
        <f t="shared" si="41"/>
        <v>99.99997226647149</v>
      </c>
    </row>
    <row r="323" spans="1:10" s="15" customFormat="1" ht="15.75" outlineLevel="6">
      <c r="A323" s="43" t="s">
        <v>79</v>
      </c>
      <c r="B323" s="42" t="s">
        <v>20</v>
      </c>
      <c r="C323" s="42" t="s">
        <v>361</v>
      </c>
      <c r="D323" s="42" t="s">
        <v>80</v>
      </c>
      <c r="E323" s="42"/>
      <c r="F323" s="61">
        <v>0</v>
      </c>
      <c r="G323" s="61">
        <v>252.40207</v>
      </c>
      <c r="H323" s="61">
        <v>252.402</v>
      </c>
      <c r="I323" s="55"/>
      <c r="J323" s="55">
        <f t="shared" si="41"/>
        <v>99.99997226647149</v>
      </c>
    </row>
    <row r="324" spans="1:10" s="15" customFormat="1" ht="15.75" outlineLevel="6">
      <c r="A324" s="8" t="s">
        <v>127</v>
      </c>
      <c r="B324" s="6" t="s">
        <v>20</v>
      </c>
      <c r="C324" s="6" t="s">
        <v>208</v>
      </c>
      <c r="D324" s="6" t="s">
        <v>5</v>
      </c>
      <c r="E324" s="6"/>
      <c r="F324" s="37">
        <f>F325+F362+F375+F354+F358</f>
        <v>511572.20807000005</v>
      </c>
      <c r="G324" s="37">
        <f>G325+G362+G375+G354+G358</f>
        <v>615998.12555</v>
      </c>
      <c r="H324" s="37">
        <f>H325+H362+H375+H354+H358</f>
        <v>588708.3299999998</v>
      </c>
      <c r="I324" s="55">
        <f t="shared" si="40"/>
        <v>115.07824715908825</v>
      </c>
      <c r="J324" s="55">
        <f t="shared" si="41"/>
        <v>95.5698249039907</v>
      </c>
    </row>
    <row r="325" spans="1:10" s="15" customFormat="1" ht="15.75" outlineLevel="6">
      <c r="A325" s="29" t="s">
        <v>188</v>
      </c>
      <c r="B325" s="6" t="s">
        <v>20</v>
      </c>
      <c r="C325" s="6" t="s">
        <v>216</v>
      </c>
      <c r="D325" s="6" t="s">
        <v>5</v>
      </c>
      <c r="E325" s="6"/>
      <c r="F325" s="37">
        <f>F326</f>
        <v>503620.791</v>
      </c>
      <c r="G325" s="37">
        <f>G326</f>
        <v>568782.39652</v>
      </c>
      <c r="H325" s="37">
        <f>H326</f>
        <v>565972.2149999999</v>
      </c>
      <c r="I325" s="55">
        <f t="shared" si="40"/>
        <v>112.38062945657855</v>
      </c>
      <c r="J325" s="55">
        <f t="shared" si="41"/>
        <v>99.50593029299188</v>
      </c>
    </row>
    <row r="326" spans="1:10" s="15" customFormat="1" ht="15.75" outlineLevel="6">
      <c r="A326" s="14" t="s">
        <v>136</v>
      </c>
      <c r="B326" s="6" t="s">
        <v>20</v>
      </c>
      <c r="C326" s="6" t="s">
        <v>222</v>
      </c>
      <c r="D326" s="6" t="s">
        <v>5</v>
      </c>
      <c r="E326" s="6"/>
      <c r="F326" s="57">
        <f>F327+F330+F342+F333+F351+F345+F336+F339+F348</f>
        <v>503620.791</v>
      </c>
      <c r="G326" s="57">
        <f>G327+G330+G342+G333+G351+G345+G336+G339+G348</f>
        <v>568782.39652</v>
      </c>
      <c r="H326" s="57">
        <f>H327+H330+H342+H333+H351+H345+H336+H339+H348</f>
        <v>565972.2149999999</v>
      </c>
      <c r="I326" s="55">
        <f t="shared" si="40"/>
        <v>112.38062945657855</v>
      </c>
      <c r="J326" s="55">
        <f t="shared" si="41"/>
        <v>99.50593029299188</v>
      </c>
    </row>
    <row r="327" spans="1:10" s="15" customFormat="1" ht="31.5" outlineLevel="6">
      <c r="A327" s="23" t="s">
        <v>134</v>
      </c>
      <c r="B327" s="12" t="s">
        <v>20</v>
      </c>
      <c r="C327" s="12" t="s">
        <v>223</v>
      </c>
      <c r="D327" s="12" t="s">
        <v>5</v>
      </c>
      <c r="E327" s="12"/>
      <c r="F327" s="58">
        <f aca="true" t="shared" si="47" ref="F327:H328">F328</f>
        <v>130263</v>
      </c>
      <c r="G327" s="58">
        <f t="shared" si="47"/>
        <v>135700</v>
      </c>
      <c r="H327" s="58">
        <f t="shared" si="47"/>
        <v>135700</v>
      </c>
      <c r="I327" s="55">
        <f t="shared" si="40"/>
        <v>104.17386364508725</v>
      </c>
      <c r="J327" s="55">
        <f t="shared" si="41"/>
        <v>100</v>
      </c>
    </row>
    <row r="328" spans="1:10" s="15" customFormat="1" ht="15.75" outlineLevel="6">
      <c r="A328" s="3" t="s">
        <v>105</v>
      </c>
      <c r="B328" s="4" t="s">
        <v>20</v>
      </c>
      <c r="C328" s="4" t="s">
        <v>223</v>
      </c>
      <c r="D328" s="4" t="s">
        <v>106</v>
      </c>
      <c r="E328" s="4"/>
      <c r="F328" s="59">
        <f t="shared" si="47"/>
        <v>130263</v>
      </c>
      <c r="G328" s="59">
        <f t="shared" si="47"/>
        <v>135700</v>
      </c>
      <c r="H328" s="59">
        <f t="shared" si="47"/>
        <v>135700</v>
      </c>
      <c r="I328" s="55">
        <f t="shared" si="40"/>
        <v>104.17386364508725</v>
      </c>
      <c r="J328" s="55">
        <f t="shared" si="41"/>
        <v>100</v>
      </c>
    </row>
    <row r="329" spans="1:10" s="15" customFormat="1" ht="47.25" outlineLevel="6">
      <c r="A329" s="25" t="s">
        <v>169</v>
      </c>
      <c r="B329" s="22" t="s">
        <v>20</v>
      </c>
      <c r="C329" s="22" t="s">
        <v>223</v>
      </c>
      <c r="D329" s="22" t="s">
        <v>78</v>
      </c>
      <c r="E329" s="22"/>
      <c r="F329" s="60">
        <v>130263</v>
      </c>
      <c r="G329" s="60">
        <v>135700</v>
      </c>
      <c r="H329" s="60">
        <v>135700</v>
      </c>
      <c r="I329" s="55">
        <f t="shared" si="40"/>
        <v>104.17386364508725</v>
      </c>
      <c r="J329" s="55">
        <f t="shared" si="41"/>
        <v>100</v>
      </c>
    </row>
    <row r="330" spans="1:10" s="15" customFormat="1" ht="31.5" outlineLevel="6">
      <c r="A330" s="28" t="s">
        <v>166</v>
      </c>
      <c r="B330" s="12" t="s">
        <v>20</v>
      </c>
      <c r="C330" s="12" t="s">
        <v>244</v>
      </c>
      <c r="D330" s="12" t="s">
        <v>5</v>
      </c>
      <c r="E330" s="12"/>
      <c r="F330" s="58">
        <f aca="true" t="shared" si="48" ref="F330:H331">F331</f>
        <v>8000</v>
      </c>
      <c r="G330" s="58">
        <f t="shared" si="48"/>
        <v>22444.39369</v>
      </c>
      <c r="H330" s="58">
        <f t="shared" si="48"/>
        <v>22444.394</v>
      </c>
      <c r="I330" s="55">
        <f t="shared" si="40"/>
        <v>280.55492499999997</v>
      </c>
      <c r="J330" s="55">
        <f t="shared" si="41"/>
        <v>100.00000138119125</v>
      </c>
    </row>
    <row r="331" spans="1:10" s="15" customFormat="1" ht="15.75" outlineLevel="6">
      <c r="A331" s="3" t="s">
        <v>105</v>
      </c>
      <c r="B331" s="4" t="s">
        <v>20</v>
      </c>
      <c r="C331" s="4" t="s">
        <v>244</v>
      </c>
      <c r="D331" s="4" t="s">
        <v>106</v>
      </c>
      <c r="E331" s="4"/>
      <c r="F331" s="59">
        <f t="shared" si="48"/>
        <v>8000</v>
      </c>
      <c r="G331" s="59">
        <f t="shared" si="48"/>
        <v>22444.39369</v>
      </c>
      <c r="H331" s="59">
        <f t="shared" si="48"/>
        <v>22444.394</v>
      </c>
      <c r="I331" s="55">
        <f t="shared" si="40"/>
        <v>280.55492499999997</v>
      </c>
      <c r="J331" s="55">
        <f t="shared" si="41"/>
        <v>100.00000138119125</v>
      </c>
    </row>
    <row r="332" spans="1:10" s="15" customFormat="1" ht="15.75" outlineLevel="6">
      <c r="A332" s="25" t="s">
        <v>79</v>
      </c>
      <c r="B332" s="22" t="s">
        <v>20</v>
      </c>
      <c r="C332" s="22" t="s">
        <v>244</v>
      </c>
      <c r="D332" s="22" t="s">
        <v>80</v>
      </c>
      <c r="E332" s="22"/>
      <c r="F332" s="60">
        <v>8000</v>
      </c>
      <c r="G332" s="60">
        <v>22444.39369</v>
      </c>
      <c r="H332" s="60">
        <v>22444.394</v>
      </c>
      <c r="I332" s="55">
        <f t="shared" si="40"/>
        <v>280.55492499999997</v>
      </c>
      <c r="J332" s="55">
        <f t="shared" si="41"/>
        <v>100.00000138119125</v>
      </c>
    </row>
    <row r="333" spans="1:10" s="15" customFormat="1" ht="50.25" customHeight="1" outlineLevel="6">
      <c r="A333" s="23" t="s">
        <v>377</v>
      </c>
      <c r="B333" s="12" t="s">
        <v>20</v>
      </c>
      <c r="C333" s="12" t="s">
        <v>376</v>
      </c>
      <c r="D333" s="12" t="s">
        <v>5</v>
      </c>
      <c r="E333" s="12"/>
      <c r="F333" s="58">
        <f aca="true" t="shared" si="49" ref="F333:H334">F334</f>
        <v>26910</v>
      </c>
      <c r="G333" s="58">
        <f t="shared" si="49"/>
        <v>26910</v>
      </c>
      <c r="H333" s="58">
        <f t="shared" si="49"/>
        <v>24099.818</v>
      </c>
      <c r="I333" s="55">
        <f t="shared" si="40"/>
        <v>89.5571088814567</v>
      </c>
      <c r="J333" s="55">
        <f t="shared" si="41"/>
        <v>89.5571088814567</v>
      </c>
    </row>
    <row r="334" spans="1:10" s="15" customFormat="1" ht="15.75" outlineLevel="6">
      <c r="A334" s="3" t="s">
        <v>105</v>
      </c>
      <c r="B334" s="4" t="s">
        <v>20</v>
      </c>
      <c r="C334" s="4" t="s">
        <v>376</v>
      </c>
      <c r="D334" s="4" t="s">
        <v>106</v>
      </c>
      <c r="E334" s="4"/>
      <c r="F334" s="59">
        <f t="shared" si="49"/>
        <v>26910</v>
      </c>
      <c r="G334" s="59">
        <f t="shared" si="49"/>
        <v>26910</v>
      </c>
      <c r="H334" s="59">
        <f t="shared" si="49"/>
        <v>24099.818</v>
      </c>
      <c r="I334" s="55">
        <f t="shared" si="40"/>
        <v>89.5571088814567</v>
      </c>
      <c r="J334" s="55">
        <f t="shared" si="41"/>
        <v>89.5571088814567</v>
      </c>
    </row>
    <row r="335" spans="1:10" s="15" customFormat="1" ht="47.25" outlineLevel="6">
      <c r="A335" s="25" t="s">
        <v>169</v>
      </c>
      <c r="B335" s="22" t="s">
        <v>20</v>
      </c>
      <c r="C335" s="22" t="s">
        <v>376</v>
      </c>
      <c r="D335" s="22" t="s">
        <v>78</v>
      </c>
      <c r="E335" s="22"/>
      <c r="F335" s="60">
        <v>26910</v>
      </c>
      <c r="G335" s="60">
        <v>26910</v>
      </c>
      <c r="H335" s="60">
        <v>24099.818</v>
      </c>
      <c r="I335" s="55">
        <f t="shared" si="40"/>
        <v>89.5571088814567</v>
      </c>
      <c r="J335" s="55">
        <f t="shared" si="41"/>
        <v>89.5571088814567</v>
      </c>
    </row>
    <row r="336" spans="1:10" s="15" customFormat="1" ht="47.25" outlineLevel="6">
      <c r="A336" s="28" t="s">
        <v>471</v>
      </c>
      <c r="B336" s="12" t="s">
        <v>20</v>
      </c>
      <c r="C336" s="12" t="s">
        <v>472</v>
      </c>
      <c r="D336" s="12" t="s">
        <v>5</v>
      </c>
      <c r="E336" s="12"/>
      <c r="F336" s="58">
        <f>F337</f>
        <v>0</v>
      </c>
      <c r="G336" s="58">
        <f aca="true" t="shared" si="50" ref="F336:H337">G337</f>
        <v>2357.64134</v>
      </c>
      <c r="H336" s="58">
        <f t="shared" si="50"/>
        <v>2357.641</v>
      </c>
      <c r="I336" s="55"/>
      <c r="J336" s="55">
        <f aca="true" t="shared" si="51" ref="J336:J341">H336/G336*100</f>
        <v>99.99998557880734</v>
      </c>
    </row>
    <row r="337" spans="1:10" s="15" customFormat="1" ht="15.75" outlineLevel="6">
      <c r="A337" s="3" t="s">
        <v>105</v>
      </c>
      <c r="B337" s="4" t="s">
        <v>20</v>
      </c>
      <c r="C337" s="4" t="s">
        <v>472</v>
      </c>
      <c r="D337" s="4" t="s">
        <v>106</v>
      </c>
      <c r="E337" s="4"/>
      <c r="F337" s="59">
        <f t="shared" si="50"/>
        <v>0</v>
      </c>
      <c r="G337" s="59">
        <f t="shared" si="50"/>
        <v>2357.64134</v>
      </c>
      <c r="H337" s="59">
        <f t="shared" si="50"/>
        <v>2357.641</v>
      </c>
      <c r="I337" s="55"/>
      <c r="J337" s="55">
        <f t="shared" si="51"/>
        <v>99.99998557880734</v>
      </c>
    </row>
    <row r="338" spans="1:10" s="15" customFormat="1" ht="15.75" outlineLevel="6">
      <c r="A338" s="44" t="s">
        <v>79</v>
      </c>
      <c r="B338" s="22" t="s">
        <v>20</v>
      </c>
      <c r="C338" s="73" t="s">
        <v>472</v>
      </c>
      <c r="D338" s="22" t="s">
        <v>80</v>
      </c>
      <c r="E338" s="22"/>
      <c r="F338" s="60">
        <v>0</v>
      </c>
      <c r="G338" s="60">
        <v>2357.64134</v>
      </c>
      <c r="H338" s="60">
        <v>2357.641</v>
      </c>
      <c r="I338" s="55"/>
      <c r="J338" s="55">
        <f t="shared" si="51"/>
        <v>99.99998557880734</v>
      </c>
    </row>
    <row r="339" spans="1:10" s="15" customFormat="1" ht="47.25" outlineLevel="6">
      <c r="A339" s="28" t="s">
        <v>473</v>
      </c>
      <c r="B339" s="12" t="s">
        <v>20</v>
      </c>
      <c r="C339" s="12" t="s">
        <v>474</v>
      </c>
      <c r="D339" s="12" t="s">
        <v>5</v>
      </c>
      <c r="E339" s="12"/>
      <c r="F339" s="58">
        <f>F340</f>
        <v>0</v>
      </c>
      <c r="G339" s="58">
        <f aca="true" t="shared" si="52" ref="F339:H340">G340</f>
        <v>23.81456</v>
      </c>
      <c r="H339" s="58">
        <f t="shared" si="52"/>
        <v>23.815</v>
      </c>
      <c r="I339" s="55"/>
      <c r="J339" s="55">
        <f t="shared" si="51"/>
        <v>100.0018476091937</v>
      </c>
    </row>
    <row r="340" spans="1:10" s="15" customFormat="1" ht="15.75" outlineLevel="6">
      <c r="A340" s="3" t="s">
        <v>105</v>
      </c>
      <c r="B340" s="4" t="s">
        <v>20</v>
      </c>
      <c r="C340" s="4" t="s">
        <v>474</v>
      </c>
      <c r="D340" s="4" t="s">
        <v>106</v>
      </c>
      <c r="E340" s="4"/>
      <c r="F340" s="59">
        <f t="shared" si="52"/>
        <v>0</v>
      </c>
      <c r="G340" s="59">
        <f t="shared" si="52"/>
        <v>23.81456</v>
      </c>
      <c r="H340" s="59">
        <f t="shared" si="52"/>
        <v>23.815</v>
      </c>
      <c r="I340" s="55"/>
      <c r="J340" s="55">
        <f t="shared" si="51"/>
        <v>100.0018476091937</v>
      </c>
    </row>
    <row r="341" spans="1:10" s="15" customFormat="1" ht="15.75" outlineLevel="6">
      <c r="A341" s="44" t="s">
        <v>79</v>
      </c>
      <c r="B341" s="22" t="s">
        <v>20</v>
      </c>
      <c r="C341" s="73" t="s">
        <v>474</v>
      </c>
      <c r="D341" s="22" t="s">
        <v>80</v>
      </c>
      <c r="E341" s="22"/>
      <c r="F341" s="60">
        <v>0</v>
      </c>
      <c r="G341" s="60">
        <v>23.81456</v>
      </c>
      <c r="H341" s="60">
        <v>23.815</v>
      </c>
      <c r="I341" s="55"/>
      <c r="J341" s="55">
        <f t="shared" si="51"/>
        <v>100.0018476091937</v>
      </c>
    </row>
    <row r="342" spans="1:10" s="15" customFormat="1" ht="51" customHeight="1" outlineLevel="6">
      <c r="A342" s="26" t="s">
        <v>138</v>
      </c>
      <c r="B342" s="12" t="s">
        <v>20</v>
      </c>
      <c r="C342" s="12" t="s">
        <v>224</v>
      </c>
      <c r="D342" s="12" t="s">
        <v>5</v>
      </c>
      <c r="E342" s="12"/>
      <c r="F342" s="58">
        <f aca="true" t="shared" si="53" ref="F342:H343">F343</f>
        <v>312864.491</v>
      </c>
      <c r="G342" s="58">
        <f t="shared" si="53"/>
        <v>323413.007</v>
      </c>
      <c r="H342" s="58">
        <f t="shared" si="53"/>
        <v>323413.007</v>
      </c>
      <c r="I342" s="55">
        <f t="shared" si="40"/>
        <v>103.37159259150314</v>
      </c>
      <c r="J342" s="55">
        <f t="shared" si="41"/>
        <v>100</v>
      </c>
    </row>
    <row r="343" spans="1:10" s="15" customFormat="1" ht="15.75" outlineLevel="6">
      <c r="A343" s="3" t="s">
        <v>105</v>
      </c>
      <c r="B343" s="4" t="s">
        <v>20</v>
      </c>
      <c r="C343" s="4" t="s">
        <v>224</v>
      </c>
      <c r="D343" s="4" t="s">
        <v>106</v>
      </c>
      <c r="E343" s="4"/>
      <c r="F343" s="59">
        <f t="shared" si="53"/>
        <v>312864.491</v>
      </c>
      <c r="G343" s="59">
        <f t="shared" si="53"/>
        <v>323413.007</v>
      </c>
      <c r="H343" s="59">
        <f t="shared" si="53"/>
        <v>323413.007</v>
      </c>
      <c r="I343" s="55">
        <f t="shared" si="40"/>
        <v>103.37159259150314</v>
      </c>
      <c r="J343" s="55">
        <f t="shared" si="41"/>
        <v>100</v>
      </c>
    </row>
    <row r="344" spans="1:10" s="15" customFormat="1" ht="47.25" outlineLevel="6">
      <c r="A344" s="25" t="s">
        <v>169</v>
      </c>
      <c r="B344" s="22" t="s">
        <v>20</v>
      </c>
      <c r="C344" s="22" t="s">
        <v>224</v>
      </c>
      <c r="D344" s="22" t="s">
        <v>78</v>
      </c>
      <c r="E344" s="22"/>
      <c r="F344" s="60">
        <v>312864.491</v>
      </c>
      <c r="G344" s="60">
        <v>323413.007</v>
      </c>
      <c r="H344" s="60">
        <v>323413.007</v>
      </c>
      <c r="I344" s="55">
        <f t="shared" si="40"/>
        <v>103.37159259150314</v>
      </c>
      <c r="J344" s="55">
        <f t="shared" si="41"/>
        <v>100</v>
      </c>
    </row>
    <row r="345" spans="1:10" s="15" customFormat="1" ht="47.25" outlineLevel="6">
      <c r="A345" s="26" t="s">
        <v>423</v>
      </c>
      <c r="B345" s="12" t="s">
        <v>20</v>
      </c>
      <c r="C345" s="12" t="s">
        <v>424</v>
      </c>
      <c r="D345" s="12" t="s">
        <v>5</v>
      </c>
      <c r="E345" s="12"/>
      <c r="F345" s="58">
        <f aca="true" t="shared" si="54" ref="F345:H346">F346</f>
        <v>7304.9</v>
      </c>
      <c r="G345" s="58">
        <f t="shared" si="54"/>
        <v>7804.9</v>
      </c>
      <c r="H345" s="58">
        <f t="shared" si="54"/>
        <v>7804.9</v>
      </c>
      <c r="I345" s="55">
        <f t="shared" si="40"/>
        <v>106.84472066694958</v>
      </c>
      <c r="J345" s="55">
        <f t="shared" si="41"/>
        <v>100</v>
      </c>
    </row>
    <row r="346" spans="1:10" s="15" customFormat="1" ht="15.75" outlineLevel="6">
      <c r="A346" s="3" t="s">
        <v>105</v>
      </c>
      <c r="B346" s="4" t="s">
        <v>20</v>
      </c>
      <c r="C346" s="4" t="s">
        <v>424</v>
      </c>
      <c r="D346" s="4" t="s">
        <v>106</v>
      </c>
      <c r="E346" s="4"/>
      <c r="F346" s="59">
        <f t="shared" si="54"/>
        <v>7304.9</v>
      </c>
      <c r="G346" s="59">
        <f t="shared" si="54"/>
        <v>7804.9</v>
      </c>
      <c r="H346" s="59">
        <f t="shared" si="54"/>
        <v>7804.9</v>
      </c>
      <c r="I346" s="55">
        <f t="shared" si="40"/>
        <v>106.84472066694958</v>
      </c>
      <c r="J346" s="55">
        <f t="shared" si="41"/>
        <v>100</v>
      </c>
    </row>
    <row r="347" spans="1:10" s="15" customFormat="1" ht="47.25" outlineLevel="6">
      <c r="A347" s="25" t="s">
        <v>169</v>
      </c>
      <c r="B347" s="22" t="s">
        <v>20</v>
      </c>
      <c r="C347" s="22" t="s">
        <v>424</v>
      </c>
      <c r="D347" s="22" t="s">
        <v>78</v>
      </c>
      <c r="E347" s="22"/>
      <c r="F347" s="60">
        <v>7304.9</v>
      </c>
      <c r="G347" s="60">
        <v>7804.9</v>
      </c>
      <c r="H347" s="60">
        <v>7804.9</v>
      </c>
      <c r="I347" s="55">
        <f t="shared" si="40"/>
        <v>106.84472066694958</v>
      </c>
      <c r="J347" s="55">
        <f t="shared" si="41"/>
        <v>100</v>
      </c>
    </row>
    <row r="348" spans="1:10" s="15" customFormat="1" ht="31.5" outlineLevel="6">
      <c r="A348" s="28" t="s">
        <v>475</v>
      </c>
      <c r="B348" s="12" t="s">
        <v>20</v>
      </c>
      <c r="C348" s="12" t="s">
        <v>476</v>
      </c>
      <c r="D348" s="12" t="s">
        <v>5</v>
      </c>
      <c r="E348" s="22"/>
      <c r="F348" s="58">
        <f aca="true" t="shared" si="55" ref="F348:H349">F349</f>
        <v>0</v>
      </c>
      <c r="G348" s="58">
        <f t="shared" si="55"/>
        <v>31850.23993</v>
      </c>
      <c r="H348" s="58">
        <f t="shared" si="55"/>
        <v>31850.24</v>
      </c>
      <c r="I348" s="55"/>
      <c r="J348" s="55">
        <f>H348/G348*100</f>
        <v>100.00000021977857</v>
      </c>
    </row>
    <row r="349" spans="1:10" s="15" customFormat="1" ht="15.75" outlineLevel="6">
      <c r="A349" s="3" t="s">
        <v>105</v>
      </c>
      <c r="B349" s="4" t="s">
        <v>20</v>
      </c>
      <c r="C349" s="4" t="s">
        <v>476</v>
      </c>
      <c r="D349" s="4" t="s">
        <v>106</v>
      </c>
      <c r="E349" s="22"/>
      <c r="F349" s="59">
        <f t="shared" si="55"/>
        <v>0</v>
      </c>
      <c r="G349" s="59">
        <f t="shared" si="55"/>
        <v>31850.23993</v>
      </c>
      <c r="H349" s="59">
        <f t="shared" si="55"/>
        <v>31850.24</v>
      </c>
      <c r="I349" s="55"/>
      <c r="J349" s="55">
        <f>H349/G349*100</f>
        <v>100.00000021977857</v>
      </c>
    </row>
    <row r="350" spans="1:10" s="15" customFormat="1" ht="15.75" outlineLevel="6">
      <c r="A350" s="44" t="s">
        <v>79</v>
      </c>
      <c r="B350" s="22" t="s">
        <v>20</v>
      </c>
      <c r="C350" s="22" t="s">
        <v>476</v>
      </c>
      <c r="D350" s="22" t="s">
        <v>80</v>
      </c>
      <c r="E350" s="22"/>
      <c r="F350" s="60">
        <v>0</v>
      </c>
      <c r="G350" s="60">
        <v>31850.23993</v>
      </c>
      <c r="H350" s="60">
        <v>31850.24</v>
      </c>
      <c r="I350" s="55"/>
      <c r="J350" s="55">
        <f>H350/G350*100</f>
        <v>100.00000021977857</v>
      </c>
    </row>
    <row r="351" spans="1:10" s="15" customFormat="1" ht="62.25" customHeight="1" outlineLevel="6">
      <c r="A351" s="28" t="s">
        <v>378</v>
      </c>
      <c r="B351" s="12" t="s">
        <v>20</v>
      </c>
      <c r="C351" s="12" t="s">
        <v>485</v>
      </c>
      <c r="D351" s="12" t="s">
        <v>5</v>
      </c>
      <c r="E351" s="12"/>
      <c r="F351" s="58">
        <f aca="true" t="shared" si="56" ref="F351:H352">F352</f>
        <v>18278.4</v>
      </c>
      <c r="G351" s="58">
        <f t="shared" si="56"/>
        <v>18278.4</v>
      </c>
      <c r="H351" s="58">
        <f t="shared" si="56"/>
        <v>18278.4</v>
      </c>
      <c r="I351" s="55">
        <f t="shared" si="40"/>
        <v>100</v>
      </c>
      <c r="J351" s="55">
        <f t="shared" si="41"/>
        <v>100</v>
      </c>
    </row>
    <row r="352" spans="1:10" s="15" customFormat="1" ht="15.75" outlineLevel="6">
      <c r="A352" s="3" t="s">
        <v>105</v>
      </c>
      <c r="B352" s="4" t="s">
        <v>20</v>
      </c>
      <c r="C352" s="4" t="s">
        <v>485</v>
      </c>
      <c r="D352" s="4" t="s">
        <v>106</v>
      </c>
      <c r="E352" s="4"/>
      <c r="F352" s="59">
        <f t="shared" si="56"/>
        <v>18278.4</v>
      </c>
      <c r="G352" s="59">
        <f t="shared" si="56"/>
        <v>18278.4</v>
      </c>
      <c r="H352" s="59">
        <f t="shared" si="56"/>
        <v>18278.4</v>
      </c>
      <c r="I352" s="55">
        <f t="shared" si="40"/>
        <v>100</v>
      </c>
      <c r="J352" s="55">
        <f t="shared" si="41"/>
        <v>100</v>
      </c>
    </row>
    <row r="353" spans="1:10" s="15" customFormat="1" ht="47.25" outlineLevel="6">
      <c r="A353" s="25" t="s">
        <v>169</v>
      </c>
      <c r="B353" s="22" t="s">
        <v>20</v>
      </c>
      <c r="C353" s="22" t="s">
        <v>485</v>
      </c>
      <c r="D353" s="22" t="s">
        <v>78</v>
      </c>
      <c r="E353" s="22"/>
      <c r="F353" s="60">
        <v>18278.4</v>
      </c>
      <c r="G353" s="60">
        <v>18278.4</v>
      </c>
      <c r="H353" s="60">
        <v>18278.4</v>
      </c>
      <c r="I353" s="55">
        <f t="shared" si="40"/>
        <v>100</v>
      </c>
      <c r="J353" s="55">
        <f t="shared" si="41"/>
        <v>100</v>
      </c>
    </row>
    <row r="354" spans="1:10" s="15" customFormat="1" ht="47.25" outlineLevel="6">
      <c r="A354" s="29" t="s">
        <v>425</v>
      </c>
      <c r="B354" s="6" t="s">
        <v>20</v>
      </c>
      <c r="C354" s="6" t="s">
        <v>210</v>
      </c>
      <c r="D354" s="6" t="s">
        <v>5</v>
      </c>
      <c r="E354" s="6"/>
      <c r="F354" s="37">
        <f>F355</f>
        <v>39</v>
      </c>
      <c r="G354" s="37">
        <f>G355</f>
        <v>49</v>
      </c>
      <c r="H354" s="37">
        <f>H355</f>
        <v>49</v>
      </c>
      <c r="I354" s="55">
        <f t="shared" si="40"/>
        <v>125.64102564102564</v>
      </c>
      <c r="J354" s="55">
        <f t="shared" si="41"/>
        <v>100</v>
      </c>
    </row>
    <row r="355" spans="1:10" s="15" customFormat="1" ht="47.25" outlineLevel="6">
      <c r="A355" s="28" t="s">
        <v>426</v>
      </c>
      <c r="B355" s="12" t="s">
        <v>20</v>
      </c>
      <c r="C355" s="12" t="s">
        <v>370</v>
      </c>
      <c r="D355" s="12" t="s">
        <v>5</v>
      </c>
      <c r="E355" s="12"/>
      <c r="F355" s="58">
        <f aca="true" t="shared" si="57" ref="F355:H356">F356</f>
        <v>39</v>
      </c>
      <c r="G355" s="58">
        <f t="shared" si="57"/>
        <v>49</v>
      </c>
      <c r="H355" s="58">
        <f t="shared" si="57"/>
        <v>49</v>
      </c>
      <c r="I355" s="55">
        <f t="shared" si="40"/>
        <v>125.64102564102564</v>
      </c>
      <c r="J355" s="55">
        <f t="shared" si="41"/>
        <v>100</v>
      </c>
    </row>
    <row r="356" spans="1:10" s="15" customFormat="1" ht="15.75" outlineLevel="6">
      <c r="A356" s="3" t="s">
        <v>105</v>
      </c>
      <c r="B356" s="4" t="s">
        <v>20</v>
      </c>
      <c r="C356" s="4" t="s">
        <v>370</v>
      </c>
      <c r="D356" s="4" t="s">
        <v>106</v>
      </c>
      <c r="E356" s="4"/>
      <c r="F356" s="59">
        <f t="shared" si="57"/>
        <v>39</v>
      </c>
      <c r="G356" s="59">
        <f t="shared" si="57"/>
        <v>49</v>
      </c>
      <c r="H356" s="59">
        <f t="shared" si="57"/>
        <v>49</v>
      </c>
      <c r="I356" s="55">
        <f t="shared" si="40"/>
        <v>125.64102564102564</v>
      </c>
      <c r="J356" s="55">
        <f t="shared" si="41"/>
        <v>100</v>
      </c>
    </row>
    <row r="357" spans="1:10" s="15" customFormat="1" ht="15.75" outlineLevel="6">
      <c r="A357" s="44" t="s">
        <v>79</v>
      </c>
      <c r="B357" s="22" t="s">
        <v>20</v>
      </c>
      <c r="C357" s="22" t="s">
        <v>370</v>
      </c>
      <c r="D357" s="22" t="s">
        <v>80</v>
      </c>
      <c r="E357" s="22"/>
      <c r="F357" s="60">
        <v>39</v>
      </c>
      <c r="G357" s="60">
        <v>49</v>
      </c>
      <c r="H357" s="60">
        <v>49</v>
      </c>
      <c r="I357" s="55">
        <f t="shared" si="40"/>
        <v>125.64102564102564</v>
      </c>
      <c r="J357" s="55">
        <f t="shared" si="41"/>
        <v>100</v>
      </c>
    </row>
    <row r="358" spans="1:10" s="15" customFormat="1" ht="31.5" outlineLevel="6">
      <c r="A358" s="29" t="s">
        <v>427</v>
      </c>
      <c r="B358" s="6" t="s">
        <v>20</v>
      </c>
      <c r="C358" s="6" t="s">
        <v>379</v>
      </c>
      <c r="D358" s="6" t="s">
        <v>5</v>
      </c>
      <c r="E358" s="6"/>
      <c r="F358" s="37">
        <f>F359</f>
        <v>20</v>
      </c>
      <c r="G358" s="37">
        <f>G359</f>
        <v>20</v>
      </c>
      <c r="H358" s="37">
        <f>H359</f>
        <v>20</v>
      </c>
      <c r="I358" s="55">
        <f t="shared" si="40"/>
        <v>100</v>
      </c>
      <c r="J358" s="55">
        <f t="shared" si="41"/>
        <v>100</v>
      </c>
    </row>
    <row r="359" spans="1:10" s="15" customFormat="1" ht="31.5" outlineLevel="6">
      <c r="A359" s="28" t="s">
        <v>405</v>
      </c>
      <c r="B359" s="12" t="s">
        <v>20</v>
      </c>
      <c r="C359" s="12" t="s">
        <v>404</v>
      </c>
      <c r="D359" s="12" t="s">
        <v>5</v>
      </c>
      <c r="E359" s="12"/>
      <c r="F359" s="58">
        <f aca="true" t="shared" si="58" ref="F359:H360">F360</f>
        <v>20</v>
      </c>
      <c r="G359" s="58">
        <f t="shared" si="58"/>
        <v>20</v>
      </c>
      <c r="H359" s="58">
        <f t="shared" si="58"/>
        <v>20</v>
      </c>
      <c r="I359" s="55">
        <f t="shared" si="40"/>
        <v>100</v>
      </c>
      <c r="J359" s="55">
        <f t="shared" si="41"/>
        <v>100</v>
      </c>
    </row>
    <row r="360" spans="1:10" s="15" customFormat="1" ht="15.75" outlineLevel="6">
      <c r="A360" s="3" t="s">
        <v>105</v>
      </c>
      <c r="B360" s="4" t="s">
        <v>20</v>
      </c>
      <c r="C360" s="4" t="s">
        <v>404</v>
      </c>
      <c r="D360" s="4" t="s">
        <v>106</v>
      </c>
      <c r="E360" s="4"/>
      <c r="F360" s="59">
        <f t="shared" si="58"/>
        <v>20</v>
      </c>
      <c r="G360" s="59">
        <f t="shared" si="58"/>
        <v>20</v>
      </c>
      <c r="H360" s="59">
        <f t="shared" si="58"/>
        <v>20</v>
      </c>
      <c r="I360" s="55">
        <f t="shared" si="40"/>
        <v>100</v>
      </c>
      <c r="J360" s="55">
        <f t="shared" si="41"/>
        <v>100</v>
      </c>
    </row>
    <row r="361" spans="1:10" s="15" customFormat="1" ht="15.75" outlineLevel="6">
      <c r="A361" s="44" t="s">
        <v>79</v>
      </c>
      <c r="B361" s="22" t="s">
        <v>20</v>
      </c>
      <c r="C361" s="22" t="s">
        <v>404</v>
      </c>
      <c r="D361" s="22" t="s">
        <v>80</v>
      </c>
      <c r="E361" s="22"/>
      <c r="F361" s="60">
        <v>20</v>
      </c>
      <c r="G361" s="60">
        <v>20</v>
      </c>
      <c r="H361" s="60">
        <v>20</v>
      </c>
      <c r="I361" s="55">
        <f t="shared" si="40"/>
        <v>100</v>
      </c>
      <c r="J361" s="55">
        <f t="shared" si="41"/>
        <v>100</v>
      </c>
    </row>
    <row r="362" spans="1:10" s="15" customFormat="1" ht="31.5" outlineLevel="6">
      <c r="A362" s="29" t="s">
        <v>397</v>
      </c>
      <c r="B362" s="6" t="s">
        <v>20</v>
      </c>
      <c r="C362" s="6" t="s">
        <v>394</v>
      </c>
      <c r="D362" s="6" t="s">
        <v>5</v>
      </c>
      <c r="E362" s="6"/>
      <c r="F362" s="37">
        <f>F363+F369+F372+F366</f>
        <v>7842.41707</v>
      </c>
      <c r="G362" s="37">
        <f>G363+G369+G372+G366</f>
        <v>47096.72903</v>
      </c>
      <c r="H362" s="37">
        <f>H363+H369+H372+H366</f>
        <v>22617.115</v>
      </c>
      <c r="I362" s="55">
        <f t="shared" si="40"/>
        <v>288.39469768215224</v>
      </c>
      <c r="J362" s="55">
        <f t="shared" si="41"/>
        <v>48.02268748981101</v>
      </c>
    </row>
    <row r="363" spans="1:10" s="15" customFormat="1" ht="47.25" outlineLevel="6">
      <c r="A363" s="28" t="s">
        <v>283</v>
      </c>
      <c r="B363" s="12" t="s">
        <v>20</v>
      </c>
      <c r="C363" s="12" t="s">
        <v>398</v>
      </c>
      <c r="D363" s="12" t="s">
        <v>5</v>
      </c>
      <c r="E363" s="12"/>
      <c r="F363" s="58">
        <f aca="true" t="shared" si="59" ref="F363:H364">F364</f>
        <v>3646.00707</v>
      </c>
      <c r="G363" s="58">
        <f t="shared" si="59"/>
        <v>2644.14262</v>
      </c>
      <c r="H363" s="58">
        <f t="shared" si="59"/>
        <v>2644.143</v>
      </c>
      <c r="I363" s="55">
        <f t="shared" si="40"/>
        <v>72.52160923538746</v>
      </c>
      <c r="J363" s="55">
        <f t="shared" si="41"/>
        <v>100.00001437138819</v>
      </c>
    </row>
    <row r="364" spans="1:10" s="15" customFormat="1" ht="15.75" outlineLevel="6">
      <c r="A364" s="3" t="s">
        <v>105</v>
      </c>
      <c r="B364" s="4" t="s">
        <v>20</v>
      </c>
      <c r="C364" s="4" t="s">
        <v>398</v>
      </c>
      <c r="D364" s="4" t="s">
        <v>106</v>
      </c>
      <c r="E364" s="4"/>
      <c r="F364" s="59">
        <f t="shared" si="59"/>
        <v>3646.00707</v>
      </c>
      <c r="G364" s="59">
        <f t="shared" si="59"/>
        <v>2644.14262</v>
      </c>
      <c r="H364" s="59">
        <f t="shared" si="59"/>
        <v>2644.143</v>
      </c>
      <c r="I364" s="55">
        <f t="shared" si="40"/>
        <v>72.52160923538746</v>
      </c>
      <c r="J364" s="55">
        <f t="shared" si="41"/>
        <v>100.00001437138819</v>
      </c>
    </row>
    <row r="365" spans="1:10" s="15" customFormat="1" ht="15.75" outlineLevel="6">
      <c r="A365" s="44" t="s">
        <v>79</v>
      </c>
      <c r="B365" s="22" t="s">
        <v>20</v>
      </c>
      <c r="C365" s="22" t="s">
        <v>398</v>
      </c>
      <c r="D365" s="22" t="s">
        <v>80</v>
      </c>
      <c r="E365" s="22"/>
      <c r="F365" s="60">
        <v>3646.00707</v>
      </c>
      <c r="G365" s="60">
        <v>2644.14262</v>
      </c>
      <c r="H365" s="60">
        <v>2644.143</v>
      </c>
      <c r="I365" s="55">
        <f t="shared" si="40"/>
        <v>72.52160923538746</v>
      </c>
      <c r="J365" s="55">
        <f t="shared" si="41"/>
        <v>100.00001437138819</v>
      </c>
    </row>
    <row r="366" spans="1:10" s="15" customFormat="1" ht="31.5" outlineLevel="6">
      <c r="A366" s="28" t="s">
        <v>475</v>
      </c>
      <c r="B366" s="12" t="s">
        <v>20</v>
      </c>
      <c r="C366" s="12" t="s">
        <v>477</v>
      </c>
      <c r="D366" s="12" t="s">
        <v>5</v>
      </c>
      <c r="E366" s="22"/>
      <c r="F366" s="58">
        <f aca="true" t="shared" si="60" ref="F366:H367">F367</f>
        <v>0</v>
      </c>
      <c r="G366" s="58">
        <f t="shared" si="60"/>
        <v>40342.40541</v>
      </c>
      <c r="H366" s="58">
        <f t="shared" si="60"/>
        <v>19972.972</v>
      </c>
      <c r="I366" s="55"/>
      <c r="J366" s="55">
        <f>H366/G366*100</f>
        <v>49.50862943598583</v>
      </c>
    </row>
    <row r="367" spans="1:10" s="15" customFormat="1" ht="15.75" outlineLevel="6">
      <c r="A367" s="3" t="s">
        <v>105</v>
      </c>
      <c r="B367" s="4" t="s">
        <v>20</v>
      </c>
      <c r="C367" s="4" t="s">
        <v>477</v>
      </c>
      <c r="D367" s="4" t="s">
        <v>106</v>
      </c>
      <c r="E367" s="22"/>
      <c r="F367" s="59">
        <f t="shared" si="60"/>
        <v>0</v>
      </c>
      <c r="G367" s="59">
        <f t="shared" si="60"/>
        <v>40342.40541</v>
      </c>
      <c r="H367" s="59">
        <f t="shared" si="60"/>
        <v>19972.972</v>
      </c>
      <c r="I367" s="55"/>
      <c r="J367" s="55">
        <f>H367/G367*100</f>
        <v>49.50862943598583</v>
      </c>
    </row>
    <row r="368" spans="1:10" s="15" customFormat="1" ht="15.75" outlineLevel="6">
      <c r="A368" s="44" t="s">
        <v>79</v>
      </c>
      <c r="B368" s="22" t="s">
        <v>20</v>
      </c>
      <c r="C368" s="22" t="s">
        <v>477</v>
      </c>
      <c r="D368" s="22" t="s">
        <v>80</v>
      </c>
      <c r="E368" s="22"/>
      <c r="F368" s="60">
        <v>0</v>
      </c>
      <c r="G368" s="60">
        <v>40342.40541</v>
      </c>
      <c r="H368" s="60">
        <v>19972.972</v>
      </c>
      <c r="I368" s="55"/>
      <c r="J368" s="55">
        <f>H368/G368*100</f>
        <v>49.50862943598583</v>
      </c>
    </row>
    <row r="369" spans="1:10" s="15" customFormat="1" ht="47.25" outlineLevel="6">
      <c r="A369" s="28" t="s">
        <v>273</v>
      </c>
      <c r="B369" s="12" t="s">
        <v>20</v>
      </c>
      <c r="C369" s="12" t="s">
        <v>399</v>
      </c>
      <c r="D369" s="12" t="s">
        <v>5</v>
      </c>
      <c r="E369" s="12"/>
      <c r="F369" s="58">
        <f aca="true" t="shared" si="61" ref="F369:H370">F370</f>
        <v>4070.5177</v>
      </c>
      <c r="G369" s="58">
        <f t="shared" si="61"/>
        <v>3986.87557</v>
      </c>
      <c r="H369" s="58">
        <f t="shared" si="61"/>
        <v>0</v>
      </c>
      <c r="I369" s="55">
        <f t="shared" si="40"/>
        <v>0</v>
      </c>
      <c r="J369" s="55">
        <f t="shared" si="41"/>
        <v>0</v>
      </c>
    </row>
    <row r="370" spans="1:10" s="15" customFormat="1" ht="15.75" outlineLevel="6">
      <c r="A370" s="3" t="s">
        <v>105</v>
      </c>
      <c r="B370" s="4" t="s">
        <v>20</v>
      </c>
      <c r="C370" s="4" t="s">
        <v>399</v>
      </c>
      <c r="D370" s="4" t="s">
        <v>106</v>
      </c>
      <c r="E370" s="4"/>
      <c r="F370" s="59">
        <f t="shared" si="61"/>
        <v>4070.5177</v>
      </c>
      <c r="G370" s="59">
        <f t="shared" si="61"/>
        <v>3986.87557</v>
      </c>
      <c r="H370" s="59">
        <f t="shared" si="61"/>
        <v>0</v>
      </c>
      <c r="I370" s="55">
        <f t="shared" si="40"/>
        <v>0</v>
      </c>
      <c r="J370" s="55">
        <f t="shared" si="41"/>
        <v>0</v>
      </c>
    </row>
    <row r="371" spans="1:10" s="15" customFormat="1" ht="15.75" outlineLevel="6">
      <c r="A371" s="44" t="s">
        <v>79</v>
      </c>
      <c r="B371" s="22" t="s">
        <v>20</v>
      </c>
      <c r="C371" s="22" t="s">
        <v>399</v>
      </c>
      <c r="D371" s="22" t="s">
        <v>80</v>
      </c>
      <c r="E371" s="22"/>
      <c r="F371" s="60">
        <v>4070.5177</v>
      </c>
      <c r="G371" s="60">
        <v>3986.87557</v>
      </c>
      <c r="H371" s="60">
        <v>0</v>
      </c>
      <c r="I371" s="55">
        <f t="shared" si="40"/>
        <v>0</v>
      </c>
      <c r="J371" s="55">
        <f t="shared" si="41"/>
        <v>0</v>
      </c>
    </row>
    <row r="372" spans="1:10" s="15" customFormat="1" ht="47.25" outlineLevel="6">
      <c r="A372" s="28" t="s">
        <v>271</v>
      </c>
      <c r="B372" s="12" t="s">
        <v>20</v>
      </c>
      <c r="C372" s="12" t="s">
        <v>400</v>
      </c>
      <c r="D372" s="12" t="s">
        <v>5</v>
      </c>
      <c r="E372" s="12"/>
      <c r="F372" s="58">
        <f aca="true" t="shared" si="62" ref="F372:H373">F373</f>
        <v>125.8923</v>
      </c>
      <c r="G372" s="58">
        <f t="shared" si="62"/>
        <v>123.30543</v>
      </c>
      <c r="H372" s="58">
        <f t="shared" si="62"/>
        <v>0</v>
      </c>
      <c r="I372" s="55">
        <f t="shared" si="40"/>
        <v>0</v>
      </c>
      <c r="J372" s="55">
        <f t="shared" si="41"/>
        <v>0</v>
      </c>
    </row>
    <row r="373" spans="1:10" s="15" customFormat="1" ht="15.75" outlineLevel="6">
      <c r="A373" s="3" t="s">
        <v>105</v>
      </c>
      <c r="B373" s="4" t="s">
        <v>20</v>
      </c>
      <c r="C373" s="4" t="s">
        <v>400</v>
      </c>
      <c r="D373" s="4" t="s">
        <v>106</v>
      </c>
      <c r="E373" s="4"/>
      <c r="F373" s="59">
        <f t="shared" si="62"/>
        <v>125.8923</v>
      </c>
      <c r="G373" s="59">
        <f t="shared" si="62"/>
        <v>123.30543</v>
      </c>
      <c r="H373" s="59">
        <f t="shared" si="62"/>
        <v>0</v>
      </c>
      <c r="I373" s="55">
        <f t="shared" si="40"/>
        <v>0</v>
      </c>
      <c r="J373" s="55">
        <f t="shared" si="41"/>
        <v>0</v>
      </c>
    </row>
    <row r="374" spans="1:10" s="15" customFormat="1" ht="15.75" outlineLevel="6">
      <c r="A374" s="25" t="s">
        <v>79</v>
      </c>
      <c r="B374" s="22" t="s">
        <v>20</v>
      </c>
      <c r="C374" s="22" t="s">
        <v>400</v>
      </c>
      <c r="D374" s="22" t="s">
        <v>80</v>
      </c>
      <c r="E374" s="22"/>
      <c r="F374" s="60">
        <v>125.8923</v>
      </c>
      <c r="G374" s="60">
        <v>123.30543</v>
      </c>
      <c r="H374" s="60">
        <v>0</v>
      </c>
      <c r="I374" s="55">
        <f t="shared" si="40"/>
        <v>0</v>
      </c>
      <c r="J374" s="55">
        <f t="shared" si="41"/>
        <v>0</v>
      </c>
    </row>
    <row r="375" spans="1:10" s="15" customFormat="1" ht="31.5" outlineLevel="6">
      <c r="A375" s="29" t="s">
        <v>275</v>
      </c>
      <c r="B375" s="6" t="s">
        <v>20</v>
      </c>
      <c r="C375" s="6" t="s">
        <v>257</v>
      </c>
      <c r="D375" s="6" t="s">
        <v>5</v>
      </c>
      <c r="E375" s="6"/>
      <c r="F375" s="37">
        <f aca="true" t="shared" si="63" ref="F375:H376">F376</f>
        <v>50</v>
      </c>
      <c r="G375" s="37">
        <f t="shared" si="63"/>
        <v>50</v>
      </c>
      <c r="H375" s="37">
        <f t="shared" si="63"/>
        <v>50</v>
      </c>
      <c r="I375" s="55">
        <f t="shared" si="40"/>
        <v>100</v>
      </c>
      <c r="J375" s="55">
        <f t="shared" si="41"/>
        <v>100</v>
      </c>
    </row>
    <row r="376" spans="1:10" s="15" customFormat="1" ht="18.75" outlineLevel="6">
      <c r="A376" s="3" t="s">
        <v>105</v>
      </c>
      <c r="B376" s="4" t="s">
        <v>20</v>
      </c>
      <c r="C376" s="4" t="s">
        <v>350</v>
      </c>
      <c r="D376" s="4" t="s">
        <v>106</v>
      </c>
      <c r="E376" s="31"/>
      <c r="F376" s="39">
        <f t="shared" si="63"/>
        <v>50</v>
      </c>
      <c r="G376" s="39">
        <f t="shared" si="63"/>
        <v>50</v>
      </c>
      <c r="H376" s="39">
        <f t="shared" si="63"/>
        <v>50</v>
      </c>
      <c r="I376" s="55">
        <f aca="true" t="shared" si="64" ref="I376:I439">H376/F376*100</f>
        <v>100</v>
      </c>
      <c r="J376" s="55">
        <f aca="true" t="shared" si="65" ref="J376:J439">H376/G376*100</f>
        <v>100</v>
      </c>
    </row>
    <row r="377" spans="1:10" s="15" customFormat="1" ht="18.75" outlineLevel="6">
      <c r="A377" s="25" t="s">
        <v>79</v>
      </c>
      <c r="B377" s="22" t="s">
        <v>20</v>
      </c>
      <c r="C377" s="22" t="s">
        <v>350</v>
      </c>
      <c r="D377" s="22" t="s">
        <v>80</v>
      </c>
      <c r="E377" s="32"/>
      <c r="F377" s="40">
        <v>50</v>
      </c>
      <c r="G377" s="40">
        <v>50</v>
      </c>
      <c r="H377" s="40">
        <v>50</v>
      </c>
      <c r="I377" s="55">
        <f t="shared" si="64"/>
        <v>100</v>
      </c>
      <c r="J377" s="55">
        <f t="shared" si="65"/>
        <v>100</v>
      </c>
    </row>
    <row r="378" spans="1:10" s="15" customFormat="1" ht="15.75" outlineLevel="6">
      <c r="A378" s="30" t="s">
        <v>264</v>
      </c>
      <c r="B378" s="20" t="s">
        <v>265</v>
      </c>
      <c r="C378" s="20" t="s">
        <v>208</v>
      </c>
      <c r="D378" s="20" t="s">
        <v>5</v>
      </c>
      <c r="E378" s="20"/>
      <c r="F378" s="56">
        <f>F383+F397+F379+F393</f>
        <v>59643.600000000006</v>
      </c>
      <c r="G378" s="56">
        <f>G383+G397+G379+G393</f>
        <v>58515.821639999995</v>
      </c>
      <c r="H378" s="56">
        <f>H383+H397+H379+H393</f>
        <v>58515.822</v>
      </c>
      <c r="I378" s="55">
        <f t="shared" si="64"/>
        <v>98.10913828139147</v>
      </c>
      <c r="J378" s="55">
        <f t="shared" si="65"/>
        <v>100.00000061521823</v>
      </c>
    </row>
    <row r="379" spans="1:10" s="15" customFormat="1" ht="31.5" outlineLevel="6">
      <c r="A379" s="13" t="s">
        <v>119</v>
      </c>
      <c r="B379" s="6" t="s">
        <v>265</v>
      </c>
      <c r="C379" s="6" t="s">
        <v>308</v>
      </c>
      <c r="D379" s="6" t="s">
        <v>5</v>
      </c>
      <c r="E379" s="6"/>
      <c r="F379" s="37">
        <f aca="true" t="shared" si="66" ref="F379:H381">F380</f>
        <v>0</v>
      </c>
      <c r="G379" s="37">
        <f t="shared" si="66"/>
        <v>15.886</v>
      </c>
      <c r="H379" s="37">
        <f t="shared" si="66"/>
        <v>15.886</v>
      </c>
      <c r="I379" s="55"/>
      <c r="J379" s="55">
        <f t="shared" si="65"/>
        <v>100</v>
      </c>
    </row>
    <row r="380" spans="1:10" s="15" customFormat="1" ht="31.5" outlineLevel="6">
      <c r="A380" s="13" t="s">
        <v>121</v>
      </c>
      <c r="B380" s="6" t="s">
        <v>265</v>
      </c>
      <c r="C380" s="6" t="s">
        <v>308</v>
      </c>
      <c r="D380" s="6" t="s">
        <v>5</v>
      </c>
      <c r="E380" s="6"/>
      <c r="F380" s="37">
        <f t="shared" si="66"/>
        <v>0</v>
      </c>
      <c r="G380" s="37">
        <f t="shared" si="66"/>
        <v>15.886</v>
      </c>
      <c r="H380" s="37">
        <f t="shared" si="66"/>
        <v>15.886</v>
      </c>
      <c r="I380" s="55"/>
      <c r="J380" s="55">
        <f t="shared" si="65"/>
        <v>100</v>
      </c>
    </row>
    <row r="381" spans="1:10" s="15" customFormat="1" ht="31.5" outlineLevel="6">
      <c r="A381" s="23" t="s">
        <v>360</v>
      </c>
      <c r="B381" s="12" t="s">
        <v>265</v>
      </c>
      <c r="C381" s="12" t="s">
        <v>361</v>
      </c>
      <c r="D381" s="12" t="s">
        <v>5</v>
      </c>
      <c r="E381" s="12"/>
      <c r="F381" s="38">
        <f t="shared" si="66"/>
        <v>0</v>
      </c>
      <c r="G381" s="38">
        <f t="shared" si="66"/>
        <v>15.886</v>
      </c>
      <c r="H381" s="38">
        <f t="shared" si="66"/>
        <v>15.886</v>
      </c>
      <c r="I381" s="55"/>
      <c r="J381" s="55">
        <f t="shared" si="65"/>
        <v>100</v>
      </c>
    </row>
    <row r="382" spans="1:10" s="15" customFormat="1" ht="15.75" outlineLevel="6">
      <c r="A382" s="43" t="s">
        <v>79</v>
      </c>
      <c r="B382" s="42" t="s">
        <v>265</v>
      </c>
      <c r="C382" s="42" t="s">
        <v>361</v>
      </c>
      <c r="D382" s="42" t="s">
        <v>80</v>
      </c>
      <c r="E382" s="42"/>
      <c r="F382" s="61">
        <v>0</v>
      </c>
      <c r="G382" s="61">
        <v>15.886</v>
      </c>
      <c r="H382" s="61">
        <v>15.886</v>
      </c>
      <c r="I382" s="55"/>
      <c r="J382" s="55">
        <f t="shared" si="65"/>
        <v>100</v>
      </c>
    </row>
    <row r="383" spans="1:10" s="15" customFormat="1" ht="15.75" outlineLevel="6">
      <c r="A383" s="29" t="s">
        <v>188</v>
      </c>
      <c r="B383" s="6" t="s">
        <v>265</v>
      </c>
      <c r="C383" s="6" t="s">
        <v>216</v>
      </c>
      <c r="D383" s="6" t="s">
        <v>5</v>
      </c>
      <c r="E383" s="6"/>
      <c r="F383" s="37">
        <f>F384+F389</f>
        <v>37778.9</v>
      </c>
      <c r="G383" s="37">
        <f>G384+G389</f>
        <v>36539.435639999996</v>
      </c>
      <c r="H383" s="37">
        <f>H384+H389</f>
        <v>36539.436</v>
      </c>
      <c r="I383" s="55">
        <f t="shared" si="64"/>
        <v>96.7191633425007</v>
      </c>
      <c r="J383" s="55">
        <f t="shared" si="65"/>
        <v>100.00000098523691</v>
      </c>
    </row>
    <row r="384" spans="1:10" s="15" customFormat="1" ht="31.5" outlineLevel="6">
      <c r="A384" s="8" t="s">
        <v>159</v>
      </c>
      <c r="B384" s="6" t="s">
        <v>265</v>
      </c>
      <c r="C384" s="6" t="s">
        <v>225</v>
      </c>
      <c r="D384" s="6" t="s">
        <v>5</v>
      </c>
      <c r="E384" s="6"/>
      <c r="F384" s="57">
        <f aca="true" t="shared" si="67" ref="F384:H385">F385</f>
        <v>36298</v>
      </c>
      <c r="G384" s="57">
        <f t="shared" si="67"/>
        <v>36249.34963</v>
      </c>
      <c r="H384" s="57">
        <f t="shared" si="67"/>
        <v>36249.35</v>
      </c>
      <c r="I384" s="55">
        <f t="shared" si="64"/>
        <v>99.86597057689129</v>
      </c>
      <c r="J384" s="55">
        <f t="shared" si="65"/>
        <v>100.00000102070797</v>
      </c>
    </row>
    <row r="385" spans="1:10" s="15" customFormat="1" ht="31.5" outlineLevel="6">
      <c r="A385" s="23" t="s">
        <v>160</v>
      </c>
      <c r="B385" s="12" t="s">
        <v>265</v>
      </c>
      <c r="C385" s="12" t="s">
        <v>226</v>
      </c>
      <c r="D385" s="12" t="s">
        <v>5</v>
      </c>
      <c r="E385" s="12"/>
      <c r="F385" s="58">
        <f t="shared" si="67"/>
        <v>36298</v>
      </c>
      <c r="G385" s="58">
        <f t="shared" si="67"/>
        <v>36249.34963</v>
      </c>
      <c r="H385" s="58">
        <f t="shared" si="67"/>
        <v>36249.35</v>
      </c>
      <c r="I385" s="55">
        <f t="shared" si="64"/>
        <v>99.86597057689129</v>
      </c>
      <c r="J385" s="55">
        <f t="shared" si="65"/>
        <v>100.00000102070797</v>
      </c>
    </row>
    <row r="386" spans="1:10" s="15" customFormat="1" ht="15.75" outlineLevel="6">
      <c r="A386" s="3" t="s">
        <v>105</v>
      </c>
      <c r="B386" s="4" t="s">
        <v>265</v>
      </c>
      <c r="C386" s="4" t="s">
        <v>226</v>
      </c>
      <c r="D386" s="4" t="s">
        <v>106</v>
      </c>
      <c r="E386" s="4"/>
      <c r="F386" s="59">
        <f>F387+F388</f>
        <v>36298</v>
      </c>
      <c r="G386" s="59">
        <f>G387+G388</f>
        <v>36249.34963</v>
      </c>
      <c r="H386" s="59">
        <f>H387+H388</f>
        <v>36249.35</v>
      </c>
      <c r="I386" s="55">
        <f t="shared" si="64"/>
        <v>99.86597057689129</v>
      </c>
      <c r="J386" s="55">
        <f t="shared" si="65"/>
        <v>100.00000102070797</v>
      </c>
    </row>
    <row r="387" spans="1:10" s="15" customFormat="1" ht="47.25" outlineLevel="6">
      <c r="A387" s="25" t="s">
        <v>169</v>
      </c>
      <c r="B387" s="22" t="s">
        <v>265</v>
      </c>
      <c r="C387" s="22" t="s">
        <v>226</v>
      </c>
      <c r="D387" s="22" t="s">
        <v>78</v>
      </c>
      <c r="E387" s="22"/>
      <c r="F387" s="60">
        <v>36298</v>
      </c>
      <c r="G387" s="60">
        <v>35900</v>
      </c>
      <c r="H387" s="60">
        <v>35900</v>
      </c>
      <c r="I387" s="55">
        <f t="shared" si="64"/>
        <v>98.90352085514354</v>
      </c>
      <c r="J387" s="55">
        <f t="shared" si="65"/>
        <v>100</v>
      </c>
    </row>
    <row r="388" spans="1:10" s="15" customFormat="1" ht="15.75" outlineLevel="6">
      <c r="A388" s="25" t="s">
        <v>79</v>
      </c>
      <c r="B388" s="22" t="s">
        <v>265</v>
      </c>
      <c r="C388" s="22" t="s">
        <v>246</v>
      </c>
      <c r="D388" s="22" t="s">
        <v>80</v>
      </c>
      <c r="E388" s="22"/>
      <c r="F388" s="60">
        <v>0</v>
      </c>
      <c r="G388" s="60">
        <v>349.34963</v>
      </c>
      <c r="H388" s="60">
        <v>349.35</v>
      </c>
      <c r="I388" s="55"/>
      <c r="J388" s="55">
        <f t="shared" si="65"/>
        <v>100.00010591108972</v>
      </c>
    </row>
    <row r="389" spans="1:10" s="15" customFormat="1" ht="31.5" outlineLevel="6">
      <c r="A389" s="8" t="s">
        <v>428</v>
      </c>
      <c r="B389" s="6" t="s">
        <v>265</v>
      </c>
      <c r="C389" s="6" t="s">
        <v>429</v>
      </c>
      <c r="D389" s="6" t="s">
        <v>5</v>
      </c>
      <c r="E389" s="6"/>
      <c r="F389" s="57">
        <f aca="true" t="shared" si="68" ref="F389:H390">F390</f>
        <v>1480.9</v>
      </c>
      <c r="G389" s="57">
        <f t="shared" si="68"/>
        <v>290.08601</v>
      </c>
      <c r="H389" s="57">
        <f t="shared" si="68"/>
        <v>290.086</v>
      </c>
      <c r="I389" s="55">
        <f t="shared" si="64"/>
        <v>19.58849348369235</v>
      </c>
      <c r="J389" s="55">
        <f t="shared" si="65"/>
        <v>99.99999655274655</v>
      </c>
    </row>
    <row r="390" spans="1:10" s="15" customFormat="1" ht="31.5" outlineLevel="6">
      <c r="A390" s="23" t="s">
        <v>304</v>
      </c>
      <c r="B390" s="12" t="s">
        <v>265</v>
      </c>
      <c r="C390" s="12" t="s">
        <v>430</v>
      </c>
      <c r="D390" s="12" t="s">
        <v>5</v>
      </c>
      <c r="E390" s="12"/>
      <c r="F390" s="58">
        <f t="shared" si="68"/>
        <v>1480.9</v>
      </c>
      <c r="G390" s="58">
        <f t="shared" si="68"/>
        <v>290.08601</v>
      </c>
      <c r="H390" s="58">
        <f t="shared" si="68"/>
        <v>290.086</v>
      </c>
      <c r="I390" s="55">
        <f t="shared" si="64"/>
        <v>19.58849348369235</v>
      </c>
      <c r="J390" s="55">
        <f t="shared" si="65"/>
        <v>99.99999655274655</v>
      </c>
    </row>
    <row r="391" spans="1:10" s="15" customFormat="1" ht="15.75" outlineLevel="6">
      <c r="A391" s="3" t="s">
        <v>105</v>
      </c>
      <c r="B391" s="4" t="s">
        <v>265</v>
      </c>
      <c r="C391" s="4" t="s">
        <v>430</v>
      </c>
      <c r="D391" s="4" t="s">
        <v>106</v>
      </c>
      <c r="E391" s="4"/>
      <c r="F391" s="59">
        <f>F392</f>
        <v>1480.9</v>
      </c>
      <c r="G391" s="59">
        <f>G392</f>
        <v>290.08601</v>
      </c>
      <c r="H391" s="59">
        <f>H392</f>
        <v>290.086</v>
      </c>
      <c r="I391" s="55">
        <f t="shared" si="64"/>
        <v>19.58849348369235</v>
      </c>
      <c r="J391" s="55">
        <f t="shared" si="65"/>
        <v>99.99999655274655</v>
      </c>
    </row>
    <row r="392" spans="1:10" s="15" customFormat="1" ht="15.75" outlineLevel="6">
      <c r="A392" s="25" t="s">
        <v>431</v>
      </c>
      <c r="B392" s="22" t="s">
        <v>265</v>
      </c>
      <c r="C392" s="22" t="s">
        <v>430</v>
      </c>
      <c r="D392" s="22" t="s">
        <v>432</v>
      </c>
      <c r="E392" s="22"/>
      <c r="F392" s="60">
        <v>1480.9</v>
      </c>
      <c r="G392" s="60">
        <v>290.08601</v>
      </c>
      <c r="H392" s="60">
        <v>290.086</v>
      </c>
      <c r="I392" s="55">
        <f t="shared" si="64"/>
        <v>19.58849348369235</v>
      </c>
      <c r="J392" s="55">
        <f t="shared" si="65"/>
        <v>99.99999655274655</v>
      </c>
    </row>
    <row r="393" spans="1:10" s="15" customFormat="1" ht="31.5" outlineLevel="6">
      <c r="A393" s="13" t="s">
        <v>183</v>
      </c>
      <c r="B393" s="6" t="s">
        <v>265</v>
      </c>
      <c r="C393" s="6" t="s">
        <v>370</v>
      </c>
      <c r="D393" s="6" t="s">
        <v>5</v>
      </c>
      <c r="E393" s="6"/>
      <c r="F393" s="37">
        <f aca="true" t="shared" si="69" ref="F393:H395">F394</f>
        <v>20</v>
      </c>
      <c r="G393" s="37">
        <f t="shared" si="69"/>
        <v>10</v>
      </c>
      <c r="H393" s="37">
        <f t="shared" si="69"/>
        <v>10</v>
      </c>
      <c r="I393" s="55">
        <f t="shared" si="64"/>
        <v>50</v>
      </c>
      <c r="J393" s="55">
        <f t="shared" si="65"/>
        <v>100</v>
      </c>
    </row>
    <row r="394" spans="1:10" s="15" customFormat="1" ht="31.5" outlineLevel="6">
      <c r="A394" s="28" t="s">
        <v>371</v>
      </c>
      <c r="B394" s="12" t="s">
        <v>265</v>
      </c>
      <c r="C394" s="12" t="s">
        <v>370</v>
      </c>
      <c r="D394" s="12" t="s">
        <v>5</v>
      </c>
      <c r="E394" s="12"/>
      <c r="F394" s="38">
        <f t="shared" si="69"/>
        <v>20</v>
      </c>
      <c r="G394" s="38">
        <f t="shared" si="69"/>
        <v>10</v>
      </c>
      <c r="H394" s="38">
        <f t="shared" si="69"/>
        <v>10</v>
      </c>
      <c r="I394" s="55">
        <f t="shared" si="64"/>
        <v>50</v>
      </c>
      <c r="J394" s="55">
        <f t="shared" si="65"/>
        <v>100</v>
      </c>
    </row>
    <row r="395" spans="1:10" s="15" customFormat="1" ht="15.75" outlineLevel="6">
      <c r="A395" s="3" t="s">
        <v>105</v>
      </c>
      <c r="B395" s="4" t="s">
        <v>265</v>
      </c>
      <c r="C395" s="4" t="s">
        <v>370</v>
      </c>
      <c r="D395" s="4" t="s">
        <v>106</v>
      </c>
      <c r="E395" s="4"/>
      <c r="F395" s="39">
        <f t="shared" si="69"/>
        <v>20</v>
      </c>
      <c r="G395" s="39">
        <f t="shared" si="69"/>
        <v>10</v>
      </c>
      <c r="H395" s="39">
        <f t="shared" si="69"/>
        <v>10</v>
      </c>
      <c r="I395" s="55">
        <f t="shared" si="64"/>
        <v>50</v>
      </c>
      <c r="J395" s="55">
        <f t="shared" si="65"/>
        <v>100</v>
      </c>
    </row>
    <row r="396" spans="1:10" s="15" customFormat="1" ht="15.75" outlineLevel="6">
      <c r="A396" s="25" t="s">
        <v>79</v>
      </c>
      <c r="B396" s="22" t="s">
        <v>265</v>
      </c>
      <c r="C396" s="22" t="s">
        <v>370</v>
      </c>
      <c r="D396" s="22" t="s">
        <v>80</v>
      </c>
      <c r="E396" s="22"/>
      <c r="F396" s="40">
        <v>20</v>
      </c>
      <c r="G396" s="40">
        <v>10</v>
      </c>
      <c r="H396" s="40">
        <v>10</v>
      </c>
      <c r="I396" s="55">
        <f t="shared" si="64"/>
        <v>50</v>
      </c>
      <c r="J396" s="55">
        <f t="shared" si="65"/>
        <v>100</v>
      </c>
    </row>
    <row r="397" spans="1:10" s="15" customFormat="1" ht="31.5" outlineLevel="6">
      <c r="A397" s="29" t="s">
        <v>170</v>
      </c>
      <c r="B397" s="6" t="s">
        <v>265</v>
      </c>
      <c r="C397" s="6" t="s">
        <v>227</v>
      </c>
      <c r="D397" s="6" t="s">
        <v>5</v>
      </c>
      <c r="E397" s="6"/>
      <c r="F397" s="57">
        <f>F398+F402</f>
        <v>21844.7</v>
      </c>
      <c r="G397" s="57">
        <f>G398+G402</f>
        <v>21950.5</v>
      </c>
      <c r="H397" s="57">
        <f>H398+H402</f>
        <v>21950.5</v>
      </c>
      <c r="I397" s="55">
        <f t="shared" si="64"/>
        <v>100.48432800633562</v>
      </c>
      <c r="J397" s="55">
        <f t="shared" si="65"/>
        <v>100</v>
      </c>
    </row>
    <row r="398" spans="1:10" s="15" customFormat="1" ht="31.5" outlineLevel="6">
      <c r="A398" s="28" t="s">
        <v>134</v>
      </c>
      <c r="B398" s="12" t="s">
        <v>265</v>
      </c>
      <c r="C398" s="12" t="s">
        <v>228</v>
      </c>
      <c r="D398" s="12" t="s">
        <v>5</v>
      </c>
      <c r="E398" s="33"/>
      <c r="F398" s="58">
        <f>F399</f>
        <v>21844.7</v>
      </c>
      <c r="G398" s="58">
        <f>G399</f>
        <v>21950.5</v>
      </c>
      <c r="H398" s="58">
        <f>H399</f>
        <v>21950.5</v>
      </c>
      <c r="I398" s="55">
        <f t="shared" si="64"/>
        <v>100.48432800633562</v>
      </c>
      <c r="J398" s="55">
        <f t="shared" si="65"/>
        <v>100</v>
      </c>
    </row>
    <row r="399" spans="1:10" s="15" customFormat="1" ht="18.75" outlineLevel="6">
      <c r="A399" s="3" t="s">
        <v>105</v>
      </c>
      <c r="B399" s="4" t="s">
        <v>265</v>
      </c>
      <c r="C399" s="4" t="s">
        <v>228</v>
      </c>
      <c r="D399" s="4" t="s">
        <v>258</v>
      </c>
      <c r="E399" s="31"/>
      <c r="F399" s="59">
        <f>F400+F401</f>
        <v>21844.7</v>
      </c>
      <c r="G399" s="59">
        <f>G400+G401</f>
        <v>21950.5</v>
      </c>
      <c r="H399" s="59">
        <f>H400+H401</f>
        <v>21950.5</v>
      </c>
      <c r="I399" s="55">
        <f t="shared" si="64"/>
        <v>100.48432800633562</v>
      </c>
      <c r="J399" s="55">
        <f t="shared" si="65"/>
        <v>100</v>
      </c>
    </row>
    <row r="400" spans="1:10" s="15" customFormat="1" ht="47.25" outlineLevel="6">
      <c r="A400" s="25" t="s">
        <v>169</v>
      </c>
      <c r="B400" s="22" t="s">
        <v>265</v>
      </c>
      <c r="C400" s="22" t="s">
        <v>228</v>
      </c>
      <c r="D400" s="22" t="s">
        <v>78</v>
      </c>
      <c r="E400" s="32"/>
      <c r="F400" s="60">
        <v>21844.7</v>
      </c>
      <c r="G400" s="60">
        <v>21844.7</v>
      </c>
      <c r="H400" s="60">
        <v>21844.7</v>
      </c>
      <c r="I400" s="55">
        <f t="shared" si="64"/>
        <v>100</v>
      </c>
      <c r="J400" s="55">
        <f t="shared" si="65"/>
        <v>100</v>
      </c>
    </row>
    <row r="401" spans="1:10" s="15" customFormat="1" ht="18.75" outlineLevel="6">
      <c r="A401" s="25" t="s">
        <v>79</v>
      </c>
      <c r="B401" s="22" t="s">
        <v>265</v>
      </c>
      <c r="C401" s="22" t="s">
        <v>245</v>
      </c>
      <c r="D401" s="22" t="s">
        <v>80</v>
      </c>
      <c r="E401" s="32"/>
      <c r="F401" s="60">
        <v>0</v>
      </c>
      <c r="G401" s="60">
        <v>105.8</v>
      </c>
      <c r="H401" s="60">
        <v>105.8</v>
      </c>
      <c r="I401" s="55"/>
      <c r="J401" s="55">
        <f t="shared" si="65"/>
        <v>100</v>
      </c>
    </row>
    <row r="402" spans="1:10" s="15" customFormat="1" ht="47.25" outlineLevel="6">
      <c r="A402" s="28" t="s">
        <v>416</v>
      </c>
      <c r="B402" s="12" t="s">
        <v>265</v>
      </c>
      <c r="C402" s="12" t="s">
        <v>415</v>
      </c>
      <c r="D402" s="12" t="s">
        <v>5</v>
      </c>
      <c r="E402" s="33"/>
      <c r="F402" s="58">
        <f aca="true" t="shared" si="70" ref="F402:H403">F403</f>
        <v>0</v>
      </c>
      <c r="G402" s="58">
        <f t="shared" si="70"/>
        <v>0</v>
      </c>
      <c r="H402" s="58">
        <f t="shared" si="70"/>
        <v>0</v>
      </c>
      <c r="I402" s="55"/>
      <c r="J402" s="55"/>
    </row>
    <row r="403" spans="1:10" s="15" customFormat="1" ht="18.75" outlineLevel="6">
      <c r="A403" s="3" t="s">
        <v>105</v>
      </c>
      <c r="B403" s="4" t="s">
        <v>265</v>
      </c>
      <c r="C403" s="4" t="s">
        <v>415</v>
      </c>
      <c r="D403" s="4" t="s">
        <v>258</v>
      </c>
      <c r="E403" s="31"/>
      <c r="F403" s="59">
        <f t="shared" si="70"/>
        <v>0</v>
      </c>
      <c r="G403" s="59">
        <f t="shared" si="70"/>
        <v>0</v>
      </c>
      <c r="H403" s="59">
        <f t="shared" si="70"/>
        <v>0</v>
      </c>
      <c r="I403" s="55"/>
      <c r="J403" s="55"/>
    </row>
    <row r="404" spans="1:10" s="15" customFormat="1" ht="18.75" outlineLevel="6">
      <c r="A404" s="25" t="s">
        <v>79</v>
      </c>
      <c r="B404" s="22" t="s">
        <v>265</v>
      </c>
      <c r="C404" s="22" t="s">
        <v>415</v>
      </c>
      <c r="D404" s="22" t="s">
        <v>80</v>
      </c>
      <c r="E404" s="32"/>
      <c r="F404" s="60">
        <v>0</v>
      </c>
      <c r="G404" s="60">
        <v>0</v>
      </c>
      <c r="H404" s="60">
        <v>0</v>
      </c>
      <c r="I404" s="55"/>
      <c r="J404" s="55"/>
    </row>
    <row r="405" spans="1:10" s="15" customFormat="1" ht="31.5" outlineLevel="6">
      <c r="A405" s="30" t="s">
        <v>64</v>
      </c>
      <c r="B405" s="20" t="s">
        <v>63</v>
      </c>
      <c r="C405" s="20" t="s">
        <v>208</v>
      </c>
      <c r="D405" s="20" t="s">
        <v>5</v>
      </c>
      <c r="E405" s="20"/>
      <c r="F405" s="56">
        <f aca="true" t="shared" si="71" ref="F405:H408">F406</f>
        <v>200</v>
      </c>
      <c r="G405" s="56">
        <f t="shared" si="71"/>
        <v>234.84</v>
      </c>
      <c r="H405" s="56">
        <f t="shared" si="71"/>
        <v>234.84</v>
      </c>
      <c r="I405" s="55">
        <f t="shared" si="64"/>
        <v>117.41999999999999</v>
      </c>
      <c r="J405" s="55">
        <f t="shared" si="65"/>
        <v>100</v>
      </c>
    </row>
    <row r="406" spans="1:10" s="15" customFormat="1" ht="15.75" outlineLevel="6">
      <c r="A406" s="5" t="s">
        <v>189</v>
      </c>
      <c r="B406" s="6" t="s">
        <v>63</v>
      </c>
      <c r="C406" s="6" t="s">
        <v>229</v>
      </c>
      <c r="D406" s="6" t="s">
        <v>5</v>
      </c>
      <c r="E406" s="6"/>
      <c r="F406" s="37">
        <f t="shared" si="71"/>
        <v>200</v>
      </c>
      <c r="G406" s="37">
        <f t="shared" si="71"/>
        <v>234.84</v>
      </c>
      <c r="H406" s="37">
        <f t="shared" si="71"/>
        <v>234.84</v>
      </c>
      <c r="I406" s="55">
        <f t="shared" si="64"/>
        <v>117.41999999999999</v>
      </c>
      <c r="J406" s="55">
        <f t="shared" si="65"/>
        <v>100</v>
      </c>
    </row>
    <row r="407" spans="1:10" s="15" customFormat="1" ht="34.5" customHeight="1" outlineLevel="6">
      <c r="A407" s="28" t="s">
        <v>139</v>
      </c>
      <c r="B407" s="12" t="s">
        <v>63</v>
      </c>
      <c r="C407" s="12" t="s">
        <v>335</v>
      </c>
      <c r="D407" s="12" t="s">
        <v>5</v>
      </c>
      <c r="E407" s="12"/>
      <c r="F407" s="38">
        <f t="shared" si="71"/>
        <v>200</v>
      </c>
      <c r="G407" s="38">
        <f t="shared" si="71"/>
        <v>234.84</v>
      </c>
      <c r="H407" s="38">
        <f t="shared" si="71"/>
        <v>234.84</v>
      </c>
      <c r="I407" s="55">
        <f t="shared" si="64"/>
        <v>117.41999999999999</v>
      </c>
      <c r="J407" s="55">
        <f t="shared" si="65"/>
        <v>100</v>
      </c>
    </row>
    <row r="408" spans="1:10" s="15" customFormat="1" ht="15.75" outlineLevel="6">
      <c r="A408" s="3" t="s">
        <v>85</v>
      </c>
      <c r="B408" s="4" t="s">
        <v>63</v>
      </c>
      <c r="C408" s="4" t="s">
        <v>335</v>
      </c>
      <c r="D408" s="4" t="s">
        <v>86</v>
      </c>
      <c r="E408" s="4"/>
      <c r="F408" s="39">
        <f t="shared" si="71"/>
        <v>200</v>
      </c>
      <c r="G408" s="39">
        <f t="shared" si="71"/>
        <v>234.84</v>
      </c>
      <c r="H408" s="39">
        <f t="shared" si="71"/>
        <v>234.84</v>
      </c>
      <c r="I408" s="55">
        <f t="shared" si="64"/>
        <v>117.41999999999999</v>
      </c>
      <c r="J408" s="55">
        <f t="shared" si="65"/>
        <v>100</v>
      </c>
    </row>
    <row r="409" spans="1:10" s="15" customFormat="1" ht="31.5" outlineLevel="6">
      <c r="A409" s="21" t="s">
        <v>87</v>
      </c>
      <c r="B409" s="22" t="s">
        <v>63</v>
      </c>
      <c r="C409" s="22" t="s">
        <v>335</v>
      </c>
      <c r="D409" s="22" t="s">
        <v>88</v>
      </c>
      <c r="E409" s="22"/>
      <c r="F409" s="40">
        <v>200</v>
      </c>
      <c r="G409" s="40">
        <v>234.84</v>
      </c>
      <c r="H409" s="40">
        <v>234.84</v>
      </c>
      <c r="I409" s="55">
        <f t="shared" si="64"/>
        <v>117.41999999999999</v>
      </c>
      <c r="J409" s="55">
        <f t="shared" si="65"/>
        <v>100</v>
      </c>
    </row>
    <row r="410" spans="1:10" s="15" customFormat="1" ht="18.75" customHeight="1" outlineLevel="6">
      <c r="A410" s="30" t="s">
        <v>42</v>
      </c>
      <c r="B410" s="20" t="s">
        <v>21</v>
      </c>
      <c r="C410" s="20" t="s">
        <v>208</v>
      </c>
      <c r="D410" s="20" t="s">
        <v>5</v>
      </c>
      <c r="E410" s="20"/>
      <c r="F410" s="56">
        <f aca="true" t="shared" si="72" ref="F410:H411">F411</f>
        <v>4520.871</v>
      </c>
      <c r="G410" s="56">
        <f t="shared" si="72"/>
        <v>4607.2227299999995</v>
      </c>
      <c r="H410" s="56">
        <f t="shared" si="72"/>
        <v>4607.223</v>
      </c>
      <c r="I410" s="55">
        <f t="shared" si="64"/>
        <v>101.91007440822797</v>
      </c>
      <c r="J410" s="55">
        <f t="shared" si="65"/>
        <v>100.00000586036353</v>
      </c>
    </row>
    <row r="411" spans="1:10" s="15" customFormat="1" ht="15.75" outlineLevel="6">
      <c r="A411" s="5" t="s">
        <v>190</v>
      </c>
      <c r="B411" s="6" t="s">
        <v>21</v>
      </c>
      <c r="C411" s="6" t="s">
        <v>216</v>
      </c>
      <c r="D411" s="6" t="s">
        <v>5</v>
      </c>
      <c r="E411" s="6"/>
      <c r="F411" s="37">
        <f t="shared" si="72"/>
        <v>4520.871</v>
      </c>
      <c r="G411" s="37">
        <f t="shared" si="72"/>
        <v>4607.2227299999995</v>
      </c>
      <c r="H411" s="37">
        <f t="shared" si="72"/>
        <v>4607.223</v>
      </c>
      <c r="I411" s="55">
        <f t="shared" si="64"/>
        <v>101.91007440822797</v>
      </c>
      <c r="J411" s="55">
        <f t="shared" si="65"/>
        <v>100.00000586036353</v>
      </c>
    </row>
    <row r="412" spans="1:10" s="15" customFormat="1" ht="31.5" outlineLevel="6">
      <c r="A412" s="23" t="s">
        <v>401</v>
      </c>
      <c r="B412" s="12" t="s">
        <v>21</v>
      </c>
      <c r="C412" s="12" t="s">
        <v>221</v>
      </c>
      <c r="D412" s="12" t="s">
        <v>5</v>
      </c>
      <c r="E412" s="12"/>
      <c r="F412" s="38">
        <f>F413+F416</f>
        <v>4520.871</v>
      </c>
      <c r="G412" s="38">
        <f>G413+G416</f>
        <v>4607.2227299999995</v>
      </c>
      <c r="H412" s="38">
        <f>H413+H416</f>
        <v>4607.223</v>
      </c>
      <c r="I412" s="55">
        <f t="shared" si="64"/>
        <v>101.91007440822797</v>
      </c>
      <c r="J412" s="55">
        <f t="shared" si="65"/>
        <v>100.00000586036353</v>
      </c>
    </row>
    <row r="413" spans="1:10" s="15" customFormat="1" ht="33.75" customHeight="1" outlineLevel="6">
      <c r="A413" s="23" t="s">
        <v>140</v>
      </c>
      <c r="B413" s="12" t="s">
        <v>21</v>
      </c>
      <c r="C413" s="12" t="s">
        <v>402</v>
      </c>
      <c r="D413" s="12" t="s">
        <v>5</v>
      </c>
      <c r="E413" s="12"/>
      <c r="F413" s="38">
        <f aca="true" t="shared" si="73" ref="F413:H414">F414</f>
        <v>1350</v>
      </c>
      <c r="G413" s="38">
        <f t="shared" si="73"/>
        <v>1400.63823</v>
      </c>
      <c r="H413" s="38">
        <f t="shared" si="73"/>
        <v>1400.638</v>
      </c>
      <c r="I413" s="55">
        <f t="shared" si="64"/>
        <v>103.75096296296296</v>
      </c>
      <c r="J413" s="55">
        <f t="shared" si="65"/>
        <v>99.99998357891458</v>
      </c>
    </row>
    <row r="414" spans="1:10" s="15" customFormat="1" ht="15.75" outlineLevel="6">
      <c r="A414" s="3" t="s">
        <v>105</v>
      </c>
      <c r="B414" s="4" t="s">
        <v>21</v>
      </c>
      <c r="C414" s="4" t="s">
        <v>402</v>
      </c>
      <c r="D414" s="4" t="s">
        <v>106</v>
      </c>
      <c r="E414" s="4"/>
      <c r="F414" s="39">
        <f t="shared" si="73"/>
        <v>1350</v>
      </c>
      <c r="G414" s="39">
        <f t="shared" si="73"/>
        <v>1400.63823</v>
      </c>
      <c r="H414" s="39">
        <f t="shared" si="73"/>
        <v>1400.638</v>
      </c>
      <c r="I414" s="55">
        <f t="shared" si="64"/>
        <v>103.75096296296296</v>
      </c>
      <c r="J414" s="55">
        <f t="shared" si="65"/>
        <v>99.99998357891458</v>
      </c>
    </row>
    <row r="415" spans="1:10" s="15" customFormat="1" ht="15.75" outlineLevel="6">
      <c r="A415" s="25" t="s">
        <v>79</v>
      </c>
      <c r="B415" s="22" t="s">
        <v>21</v>
      </c>
      <c r="C415" s="22" t="s">
        <v>402</v>
      </c>
      <c r="D415" s="22" t="s">
        <v>80</v>
      </c>
      <c r="E415" s="22"/>
      <c r="F415" s="40">
        <v>1350</v>
      </c>
      <c r="G415" s="40">
        <v>1400.63823</v>
      </c>
      <c r="H415" s="40">
        <v>1400.638</v>
      </c>
      <c r="I415" s="55">
        <f t="shared" si="64"/>
        <v>103.75096296296296</v>
      </c>
      <c r="J415" s="55">
        <f t="shared" si="65"/>
        <v>99.99998357891458</v>
      </c>
    </row>
    <row r="416" spans="1:10" s="15" customFormat="1" ht="15.75" outlineLevel="6">
      <c r="A416" s="28" t="s">
        <v>141</v>
      </c>
      <c r="B416" s="12" t="s">
        <v>21</v>
      </c>
      <c r="C416" s="12" t="s">
        <v>403</v>
      </c>
      <c r="D416" s="12" t="s">
        <v>5</v>
      </c>
      <c r="E416" s="12"/>
      <c r="F416" s="38">
        <f aca="true" t="shared" si="74" ref="F416:H417">F417</f>
        <v>3170.871</v>
      </c>
      <c r="G416" s="38">
        <f t="shared" si="74"/>
        <v>3206.5845</v>
      </c>
      <c r="H416" s="38">
        <f t="shared" si="74"/>
        <v>3206.585</v>
      </c>
      <c r="I416" s="55">
        <f t="shared" si="64"/>
        <v>101.12631513549431</v>
      </c>
      <c r="J416" s="55">
        <f t="shared" si="65"/>
        <v>100.00001559291513</v>
      </c>
    </row>
    <row r="417" spans="1:10" s="15" customFormat="1" ht="15.75" outlineLevel="6">
      <c r="A417" s="3" t="s">
        <v>105</v>
      </c>
      <c r="B417" s="4" t="s">
        <v>21</v>
      </c>
      <c r="C417" s="4" t="s">
        <v>403</v>
      </c>
      <c r="D417" s="4" t="s">
        <v>106</v>
      </c>
      <c r="E417" s="4"/>
      <c r="F417" s="39">
        <f t="shared" si="74"/>
        <v>3170.871</v>
      </c>
      <c r="G417" s="39">
        <f t="shared" si="74"/>
        <v>3206.5845</v>
      </c>
      <c r="H417" s="39">
        <f t="shared" si="74"/>
        <v>3206.585</v>
      </c>
      <c r="I417" s="55">
        <f t="shared" si="64"/>
        <v>101.12631513549431</v>
      </c>
      <c r="J417" s="55">
        <f t="shared" si="65"/>
        <v>100.00001559291513</v>
      </c>
    </row>
    <row r="418" spans="1:10" s="15" customFormat="1" ht="47.25" outlineLevel="6">
      <c r="A418" s="25" t="s">
        <v>169</v>
      </c>
      <c r="B418" s="22" t="s">
        <v>21</v>
      </c>
      <c r="C418" s="22" t="s">
        <v>403</v>
      </c>
      <c r="D418" s="22" t="s">
        <v>78</v>
      </c>
      <c r="E418" s="22"/>
      <c r="F418" s="40">
        <v>3170.871</v>
      </c>
      <c r="G418" s="40">
        <v>3206.5845</v>
      </c>
      <c r="H418" s="40">
        <v>3206.585</v>
      </c>
      <c r="I418" s="55">
        <f t="shared" si="64"/>
        <v>101.12631513549431</v>
      </c>
      <c r="J418" s="55">
        <f t="shared" si="65"/>
        <v>100.00001559291513</v>
      </c>
    </row>
    <row r="419" spans="1:10" s="15" customFormat="1" ht="15.75" outlineLevel="6">
      <c r="A419" s="30" t="s">
        <v>35</v>
      </c>
      <c r="B419" s="20" t="s">
        <v>13</v>
      </c>
      <c r="C419" s="20" t="s">
        <v>208</v>
      </c>
      <c r="D419" s="20" t="s">
        <v>5</v>
      </c>
      <c r="E419" s="20"/>
      <c r="F419" s="56">
        <f>F420+F435</f>
        <v>30440.327</v>
      </c>
      <c r="G419" s="56">
        <f>G420+G435</f>
        <v>30178.21012</v>
      </c>
      <c r="H419" s="56">
        <f>H420+H435</f>
        <v>30078.672000000002</v>
      </c>
      <c r="I419" s="55">
        <f t="shared" si="64"/>
        <v>98.81192143566658</v>
      </c>
      <c r="J419" s="55">
        <f t="shared" si="65"/>
        <v>99.67016559430067</v>
      </c>
    </row>
    <row r="420" spans="1:10" s="15" customFormat="1" ht="31.5" outlineLevel="6">
      <c r="A420" s="13" t="s">
        <v>119</v>
      </c>
      <c r="B420" s="6" t="s">
        <v>13</v>
      </c>
      <c r="C420" s="6" t="s">
        <v>209</v>
      </c>
      <c r="D420" s="6" t="s">
        <v>5</v>
      </c>
      <c r="E420" s="6"/>
      <c r="F420" s="37">
        <f>F421</f>
        <v>6435.1269999999995</v>
      </c>
      <c r="G420" s="37">
        <f>G421</f>
        <v>6580.127</v>
      </c>
      <c r="H420" s="37">
        <f>H421</f>
        <v>6540.429</v>
      </c>
      <c r="I420" s="55">
        <f t="shared" si="64"/>
        <v>101.63636242144096</v>
      </c>
      <c r="J420" s="55">
        <f t="shared" si="65"/>
        <v>99.39669857435882</v>
      </c>
    </row>
    <row r="421" spans="1:10" s="15" customFormat="1" ht="36" customHeight="1" outlineLevel="6">
      <c r="A421" s="13" t="s">
        <v>121</v>
      </c>
      <c r="B421" s="6" t="s">
        <v>13</v>
      </c>
      <c r="C421" s="6" t="s">
        <v>308</v>
      </c>
      <c r="D421" s="6" t="s">
        <v>5</v>
      </c>
      <c r="E421" s="6"/>
      <c r="F421" s="37">
        <f>F422+F427</f>
        <v>6435.1269999999995</v>
      </c>
      <c r="G421" s="37">
        <f>G422+G427</f>
        <v>6580.127</v>
      </c>
      <c r="H421" s="37">
        <f>H422+H427</f>
        <v>6540.429</v>
      </c>
      <c r="I421" s="55">
        <f t="shared" si="64"/>
        <v>101.63636242144096</v>
      </c>
      <c r="J421" s="55">
        <f t="shared" si="65"/>
        <v>99.39669857435882</v>
      </c>
    </row>
    <row r="422" spans="1:10" s="15" customFormat="1" ht="47.25" outlineLevel="6">
      <c r="A422" s="24" t="s">
        <v>167</v>
      </c>
      <c r="B422" s="12" t="s">
        <v>13</v>
      </c>
      <c r="C422" s="12" t="s">
        <v>310</v>
      </c>
      <c r="D422" s="12" t="s">
        <v>5</v>
      </c>
      <c r="E422" s="12"/>
      <c r="F422" s="38">
        <f>F423</f>
        <v>3509.8</v>
      </c>
      <c r="G422" s="38">
        <f>G423</f>
        <v>3654.8</v>
      </c>
      <c r="H422" s="38">
        <f>H423</f>
        <v>3615.103</v>
      </c>
      <c r="I422" s="55">
        <f t="shared" si="64"/>
        <v>103.00025642486752</v>
      </c>
      <c r="J422" s="55">
        <f t="shared" si="65"/>
        <v>98.91383933457371</v>
      </c>
    </row>
    <row r="423" spans="1:10" s="15" customFormat="1" ht="31.5" outlineLevel="6">
      <c r="A423" s="3" t="s">
        <v>84</v>
      </c>
      <c r="B423" s="4" t="s">
        <v>13</v>
      </c>
      <c r="C423" s="4" t="s">
        <v>310</v>
      </c>
      <c r="D423" s="4" t="s">
        <v>83</v>
      </c>
      <c r="E423" s="4"/>
      <c r="F423" s="39">
        <f>F424+F425+F426</f>
        <v>3509.8</v>
      </c>
      <c r="G423" s="39">
        <f>G424+G425+G426</f>
        <v>3654.8</v>
      </c>
      <c r="H423" s="39">
        <f>H424+H425+H426</f>
        <v>3615.103</v>
      </c>
      <c r="I423" s="55">
        <f t="shared" si="64"/>
        <v>103.00025642486752</v>
      </c>
      <c r="J423" s="55">
        <f t="shared" si="65"/>
        <v>98.91383933457371</v>
      </c>
    </row>
    <row r="424" spans="1:10" s="15" customFormat="1" ht="16.5" customHeight="1" outlineLevel="6">
      <c r="A424" s="21" t="s">
        <v>201</v>
      </c>
      <c r="B424" s="22" t="s">
        <v>13</v>
      </c>
      <c r="C424" s="22" t="s">
        <v>310</v>
      </c>
      <c r="D424" s="22" t="s">
        <v>81</v>
      </c>
      <c r="E424" s="22"/>
      <c r="F424" s="40">
        <v>2699.4</v>
      </c>
      <c r="G424" s="40">
        <v>2809.4</v>
      </c>
      <c r="H424" s="40">
        <v>2783.296</v>
      </c>
      <c r="I424" s="55">
        <f t="shared" si="64"/>
        <v>103.10794991479585</v>
      </c>
      <c r="J424" s="55">
        <f t="shared" si="65"/>
        <v>99.07083362995657</v>
      </c>
    </row>
    <row r="425" spans="1:10" s="15" customFormat="1" ht="31.5" outlineLevel="6">
      <c r="A425" s="21" t="s">
        <v>206</v>
      </c>
      <c r="B425" s="22" t="s">
        <v>13</v>
      </c>
      <c r="C425" s="22" t="s">
        <v>310</v>
      </c>
      <c r="D425" s="22" t="s">
        <v>82</v>
      </c>
      <c r="E425" s="22"/>
      <c r="F425" s="40">
        <v>0</v>
      </c>
      <c r="G425" s="40">
        <v>0</v>
      </c>
      <c r="H425" s="40">
        <v>0</v>
      </c>
      <c r="I425" s="55"/>
      <c r="J425" s="55"/>
    </row>
    <row r="426" spans="1:10" s="15" customFormat="1" ht="47.25" outlineLevel="6">
      <c r="A426" s="21" t="s">
        <v>202</v>
      </c>
      <c r="B426" s="22" t="s">
        <v>13</v>
      </c>
      <c r="C426" s="22" t="s">
        <v>310</v>
      </c>
      <c r="D426" s="22" t="s">
        <v>203</v>
      </c>
      <c r="E426" s="22"/>
      <c r="F426" s="40">
        <v>810.4</v>
      </c>
      <c r="G426" s="40">
        <v>845.4</v>
      </c>
      <c r="H426" s="40">
        <v>831.807</v>
      </c>
      <c r="I426" s="55">
        <f t="shared" si="64"/>
        <v>102.64153504442251</v>
      </c>
      <c r="J426" s="55">
        <f t="shared" si="65"/>
        <v>98.39212207239177</v>
      </c>
    </row>
    <row r="427" spans="1:10" s="15" customFormat="1" ht="47.25" outlineLevel="6">
      <c r="A427" s="24" t="s">
        <v>337</v>
      </c>
      <c r="B427" s="12" t="s">
        <v>13</v>
      </c>
      <c r="C427" s="12" t="s">
        <v>336</v>
      </c>
      <c r="D427" s="12" t="s">
        <v>5</v>
      </c>
      <c r="E427" s="12"/>
      <c r="F427" s="38">
        <f>F428+F432</f>
        <v>2925.3269999999993</v>
      </c>
      <c r="G427" s="38">
        <f>G428+G432</f>
        <v>2925.327</v>
      </c>
      <c r="H427" s="38">
        <f>H428+H432</f>
        <v>2925.326</v>
      </c>
      <c r="I427" s="55">
        <f t="shared" si="64"/>
        <v>99.99996581578745</v>
      </c>
      <c r="J427" s="55">
        <f t="shared" si="65"/>
        <v>99.99996581578743</v>
      </c>
    </row>
    <row r="428" spans="1:10" s="15" customFormat="1" ht="31.5" outlineLevel="6">
      <c r="A428" s="3" t="s">
        <v>84</v>
      </c>
      <c r="B428" s="4" t="s">
        <v>13</v>
      </c>
      <c r="C428" s="4" t="s">
        <v>336</v>
      </c>
      <c r="D428" s="4" t="s">
        <v>83</v>
      </c>
      <c r="E428" s="4"/>
      <c r="F428" s="39">
        <f>F429+F430+F431</f>
        <v>2654.9039999999995</v>
      </c>
      <c r="G428" s="39">
        <f>G429+G430+G431</f>
        <v>2755.28157</v>
      </c>
      <c r="H428" s="39">
        <f>H429+H430+H431</f>
        <v>2755.281</v>
      </c>
      <c r="I428" s="55">
        <f t="shared" si="64"/>
        <v>103.78081467352493</v>
      </c>
      <c r="J428" s="55">
        <f t="shared" si="65"/>
        <v>99.99997931245915</v>
      </c>
    </row>
    <row r="429" spans="1:10" s="15" customFormat="1" ht="31.5" outlineLevel="6">
      <c r="A429" s="21" t="s">
        <v>201</v>
      </c>
      <c r="B429" s="22" t="s">
        <v>13</v>
      </c>
      <c r="C429" s="22" t="s">
        <v>336</v>
      </c>
      <c r="D429" s="22" t="s">
        <v>81</v>
      </c>
      <c r="E429" s="22"/>
      <c r="F429" s="40">
        <v>2029.899</v>
      </c>
      <c r="G429" s="40">
        <v>2118.97512</v>
      </c>
      <c r="H429" s="40">
        <v>2118.975</v>
      </c>
      <c r="I429" s="55">
        <f t="shared" si="64"/>
        <v>104.38819862466065</v>
      </c>
      <c r="J429" s="55">
        <f t="shared" si="65"/>
        <v>99.9999943368849</v>
      </c>
    </row>
    <row r="430" spans="1:10" s="15" customFormat="1" ht="31.5" outlineLevel="6">
      <c r="A430" s="21" t="s">
        <v>206</v>
      </c>
      <c r="B430" s="22" t="s">
        <v>13</v>
      </c>
      <c r="C430" s="22" t="s">
        <v>336</v>
      </c>
      <c r="D430" s="22" t="s">
        <v>82</v>
      </c>
      <c r="E430" s="22"/>
      <c r="F430" s="40">
        <v>15.6</v>
      </c>
      <c r="G430" s="40">
        <v>0</v>
      </c>
      <c r="H430" s="40">
        <v>0</v>
      </c>
      <c r="I430" s="55">
        <f t="shared" si="64"/>
        <v>0</v>
      </c>
      <c r="J430" s="55">
        <v>0</v>
      </c>
    </row>
    <row r="431" spans="1:10" s="15" customFormat="1" ht="47.25" outlineLevel="6">
      <c r="A431" s="21" t="s">
        <v>202</v>
      </c>
      <c r="B431" s="22" t="s">
        <v>13</v>
      </c>
      <c r="C431" s="22" t="s">
        <v>336</v>
      </c>
      <c r="D431" s="22" t="s">
        <v>203</v>
      </c>
      <c r="E431" s="22"/>
      <c r="F431" s="40">
        <v>609.405</v>
      </c>
      <c r="G431" s="40">
        <v>636.30645</v>
      </c>
      <c r="H431" s="40">
        <v>636.306</v>
      </c>
      <c r="I431" s="55">
        <f t="shared" si="64"/>
        <v>104.41430575725504</v>
      </c>
      <c r="J431" s="55">
        <f t="shared" si="65"/>
        <v>99.99992927935902</v>
      </c>
    </row>
    <row r="432" spans="1:10" s="15" customFormat="1" ht="15.75" outlineLevel="6">
      <c r="A432" s="3" t="s">
        <v>85</v>
      </c>
      <c r="B432" s="4" t="s">
        <v>13</v>
      </c>
      <c r="C432" s="4" t="s">
        <v>336</v>
      </c>
      <c r="D432" s="4" t="s">
        <v>86</v>
      </c>
      <c r="E432" s="4"/>
      <c r="F432" s="39">
        <f>F433+F434</f>
        <v>270.423</v>
      </c>
      <c r="G432" s="39">
        <f>G433+G434</f>
        <v>170.04543</v>
      </c>
      <c r="H432" s="39">
        <f>H433+H434</f>
        <v>170.045</v>
      </c>
      <c r="I432" s="55">
        <f t="shared" si="64"/>
        <v>62.881115881415404</v>
      </c>
      <c r="J432" s="55">
        <f t="shared" si="65"/>
        <v>99.99974712640027</v>
      </c>
    </row>
    <row r="433" spans="1:10" s="15" customFormat="1" ht="31.5" outlineLevel="6">
      <c r="A433" s="21" t="s">
        <v>87</v>
      </c>
      <c r="B433" s="22" t="s">
        <v>13</v>
      </c>
      <c r="C433" s="22" t="s">
        <v>336</v>
      </c>
      <c r="D433" s="22" t="s">
        <v>88</v>
      </c>
      <c r="E433" s="22"/>
      <c r="F433" s="40">
        <v>258.423</v>
      </c>
      <c r="G433" s="40">
        <v>158.04543</v>
      </c>
      <c r="H433" s="40">
        <v>158.045</v>
      </c>
      <c r="I433" s="55">
        <f t="shared" si="64"/>
        <v>61.15748211266025</v>
      </c>
      <c r="J433" s="55">
        <f t="shared" si="65"/>
        <v>99.99972792633103</v>
      </c>
    </row>
    <row r="434" spans="1:10" s="15" customFormat="1" ht="15.75" outlineLevel="6">
      <c r="A434" s="21" t="s">
        <v>391</v>
      </c>
      <c r="B434" s="22" t="s">
        <v>13</v>
      </c>
      <c r="C434" s="22" t="s">
        <v>336</v>
      </c>
      <c r="D434" s="22" t="s">
        <v>390</v>
      </c>
      <c r="E434" s="22"/>
      <c r="F434" s="40">
        <v>12</v>
      </c>
      <c r="G434" s="40">
        <v>12</v>
      </c>
      <c r="H434" s="40">
        <v>12</v>
      </c>
      <c r="I434" s="55">
        <f t="shared" si="64"/>
        <v>100</v>
      </c>
      <c r="J434" s="55">
        <f t="shared" si="65"/>
        <v>100</v>
      </c>
    </row>
    <row r="435" spans="1:10" s="15" customFormat="1" ht="15.75" outlineLevel="6">
      <c r="A435" s="8" t="s">
        <v>127</v>
      </c>
      <c r="B435" s="6" t="s">
        <v>13</v>
      </c>
      <c r="C435" s="6" t="s">
        <v>208</v>
      </c>
      <c r="D435" s="6" t="s">
        <v>5</v>
      </c>
      <c r="E435" s="6"/>
      <c r="F435" s="37">
        <f>F436+F451</f>
        <v>24005.2</v>
      </c>
      <c r="G435" s="37">
        <f>G436+G451</f>
        <v>23598.08312</v>
      </c>
      <c r="H435" s="37">
        <f>H436+H451</f>
        <v>23538.243000000002</v>
      </c>
      <c r="I435" s="55">
        <f t="shared" si="64"/>
        <v>98.05476730041825</v>
      </c>
      <c r="J435" s="55">
        <f t="shared" si="65"/>
        <v>99.74641957274369</v>
      </c>
    </row>
    <row r="436" spans="1:10" s="15" customFormat="1" ht="19.5" customHeight="1" outlineLevel="6">
      <c r="A436" s="29" t="s">
        <v>188</v>
      </c>
      <c r="B436" s="6" t="s">
        <v>13</v>
      </c>
      <c r="C436" s="6" t="s">
        <v>216</v>
      </c>
      <c r="D436" s="6" t="s">
        <v>5</v>
      </c>
      <c r="E436" s="6"/>
      <c r="F436" s="37">
        <f aca="true" t="shared" si="75" ref="F436:H437">F437</f>
        <v>23955.2</v>
      </c>
      <c r="G436" s="37">
        <f t="shared" si="75"/>
        <v>23548.08312</v>
      </c>
      <c r="H436" s="37">
        <f t="shared" si="75"/>
        <v>23488.243000000002</v>
      </c>
      <c r="I436" s="55">
        <f t="shared" si="64"/>
        <v>98.05070715335293</v>
      </c>
      <c r="J436" s="55">
        <f t="shared" si="65"/>
        <v>99.74588114159843</v>
      </c>
    </row>
    <row r="437" spans="1:10" s="15" customFormat="1" ht="33" customHeight="1" outlineLevel="6">
      <c r="A437" s="29" t="s">
        <v>142</v>
      </c>
      <c r="B437" s="6" t="s">
        <v>13</v>
      </c>
      <c r="C437" s="6" t="s">
        <v>231</v>
      </c>
      <c r="D437" s="6" t="s">
        <v>5</v>
      </c>
      <c r="E437" s="6"/>
      <c r="F437" s="37">
        <f t="shared" si="75"/>
        <v>23955.2</v>
      </c>
      <c r="G437" s="37">
        <f t="shared" si="75"/>
        <v>23548.08312</v>
      </c>
      <c r="H437" s="37">
        <f t="shared" si="75"/>
        <v>23488.243000000002</v>
      </c>
      <c r="I437" s="55">
        <f t="shared" si="64"/>
        <v>98.05070715335293</v>
      </c>
      <c r="J437" s="55">
        <f t="shared" si="65"/>
        <v>99.74588114159843</v>
      </c>
    </row>
    <row r="438" spans="1:10" s="15" customFormat="1" ht="31.5" outlineLevel="6">
      <c r="A438" s="23" t="s">
        <v>123</v>
      </c>
      <c r="B438" s="12" t="s">
        <v>13</v>
      </c>
      <c r="C438" s="12" t="s">
        <v>338</v>
      </c>
      <c r="D438" s="12" t="s">
        <v>5</v>
      </c>
      <c r="E438" s="12"/>
      <c r="F438" s="38">
        <f>F439+F443+F447+F446</f>
        <v>23955.2</v>
      </c>
      <c r="G438" s="38">
        <f>G439+G443+G447+G446</f>
        <v>23548.08312</v>
      </c>
      <c r="H438" s="38">
        <f>H439+H443+H447+H446</f>
        <v>23488.243000000002</v>
      </c>
      <c r="I438" s="55">
        <f t="shared" si="64"/>
        <v>98.05070715335293</v>
      </c>
      <c r="J438" s="55">
        <f t="shared" si="65"/>
        <v>99.74588114159843</v>
      </c>
    </row>
    <row r="439" spans="1:10" s="15" customFormat="1" ht="15.75" outlineLevel="6">
      <c r="A439" s="3" t="s">
        <v>99</v>
      </c>
      <c r="B439" s="4" t="s">
        <v>13</v>
      </c>
      <c r="C439" s="4" t="s">
        <v>338</v>
      </c>
      <c r="D439" s="4" t="s">
        <v>100</v>
      </c>
      <c r="E439" s="4"/>
      <c r="F439" s="39">
        <f>F440+F441+F442</f>
        <v>20169.99</v>
      </c>
      <c r="G439" s="39">
        <f>G440+G441+G442</f>
        <v>19556.75479</v>
      </c>
      <c r="H439" s="39">
        <f>H440+H441+H442</f>
        <v>19518.945</v>
      </c>
      <c r="I439" s="55">
        <f t="shared" si="64"/>
        <v>96.77220960446682</v>
      </c>
      <c r="J439" s="55">
        <f t="shared" si="65"/>
        <v>99.80666633904244</v>
      </c>
    </row>
    <row r="440" spans="1:10" s="15" customFormat="1" ht="15.75" outlineLevel="6">
      <c r="A440" s="21" t="s">
        <v>200</v>
      </c>
      <c r="B440" s="22" t="s">
        <v>13</v>
      </c>
      <c r="C440" s="22" t="s">
        <v>338</v>
      </c>
      <c r="D440" s="22" t="s">
        <v>101</v>
      </c>
      <c r="E440" s="22"/>
      <c r="F440" s="40">
        <v>15582.79</v>
      </c>
      <c r="G440" s="40">
        <v>15057.31271</v>
      </c>
      <c r="H440" s="40">
        <v>15029.155</v>
      </c>
      <c r="I440" s="55">
        <f aca="true" t="shared" si="76" ref="I440:I503">H440/F440*100</f>
        <v>96.44713815690258</v>
      </c>
      <c r="J440" s="55">
        <f aca="true" t="shared" si="77" ref="J440:J503">H440/G440*100</f>
        <v>99.81299644536638</v>
      </c>
    </row>
    <row r="441" spans="1:10" s="15" customFormat="1" ht="31.5" outlineLevel="6">
      <c r="A441" s="21" t="s">
        <v>207</v>
      </c>
      <c r="B441" s="22" t="s">
        <v>13</v>
      </c>
      <c r="C441" s="22" t="s">
        <v>338</v>
      </c>
      <c r="D441" s="22" t="s">
        <v>102</v>
      </c>
      <c r="E441" s="22"/>
      <c r="F441" s="40">
        <v>0</v>
      </c>
      <c r="G441" s="40">
        <v>1.53504</v>
      </c>
      <c r="H441" s="40">
        <v>1.535</v>
      </c>
      <c r="I441" s="55"/>
      <c r="J441" s="55">
        <f t="shared" si="77"/>
        <v>99.99739420471127</v>
      </c>
    </row>
    <row r="442" spans="1:10" s="15" customFormat="1" ht="47.25" outlineLevel="6">
      <c r="A442" s="21" t="s">
        <v>204</v>
      </c>
      <c r="B442" s="22" t="s">
        <v>13</v>
      </c>
      <c r="C442" s="22" t="s">
        <v>338</v>
      </c>
      <c r="D442" s="22" t="s">
        <v>205</v>
      </c>
      <c r="E442" s="22"/>
      <c r="F442" s="40">
        <v>4587.2</v>
      </c>
      <c r="G442" s="40">
        <v>4497.90704</v>
      </c>
      <c r="H442" s="40">
        <v>4488.255</v>
      </c>
      <c r="I442" s="55">
        <f t="shared" si="76"/>
        <v>97.84301970701081</v>
      </c>
      <c r="J442" s="55">
        <f t="shared" si="77"/>
        <v>99.7854104161299</v>
      </c>
    </row>
    <row r="443" spans="1:10" s="15" customFormat="1" ht="15.75" outlineLevel="6">
      <c r="A443" s="3" t="s">
        <v>85</v>
      </c>
      <c r="B443" s="4" t="s">
        <v>13</v>
      </c>
      <c r="C443" s="4" t="s">
        <v>338</v>
      </c>
      <c r="D443" s="4" t="s">
        <v>86</v>
      </c>
      <c r="E443" s="4"/>
      <c r="F443" s="39">
        <f>F444+F445</f>
        <v>3683.21</v>
      </c>
      <c r="G443" s="39">
        <f>G444+G445</f>
        <v>3876.96333</v>
      </c>
      <c r="H443" s="39">
        <f>H444+H445</f>
        <v>3854.933</v>
      </c>
      <c r="I443" s="55">
        <f t="shared" si="76"/>
        <v>104.66231900977681</v>
      </c>
      <c r="J443" s="55">
        <f t="shared" si="77"/>
        <v>99.43176326096435</v>
      </c>
    </row>
    <row r="444" spans="1:10" s="15" customFormat="1" ht="31.5" outlineLevel="6">
      <c r="A444" s="21" t="s">
        <v>87</v>
      </c>
      <c r="B444" s="22" t="s">
        <v>13</v>
      </c>
      <c r="C444" s="22" t="s">
        <v>338</v>
      </c>
      <c r="D444" s="22" t="s">
        <v>88</v>
      </c>
      <c r="E444" s="22"/>
      <c r="F444" s="40">
        <v>3277.73</v>
      </c>
      <c r="G444" s="40">
        <v>3616.96333</v>
      </c>
      <c r="H444" s="40">
        <v>3616.963</v>
      </c>
      <c r="I444" s="55">
        <f t="shared" si="76"/>
        <v>110.34963221497804</v>
      </c>
      <c r="J444" s="55">
        <f t="shared" si="77"/>
        <v>99.99999087632443</v>
      </c>
    </row>
    <row r="445" spans="1:10" s="15" customFormat="1" ht="15.75" outlineLevel="6">
      <c r="A445" s="21" t="s">
        <v>391</v>
      </c>
      <c r="B445" s="22" t="s">
        <v>13</v>
      </c>
      <c r="C445" s="22" t="s">
        <v>338</v>
      </c>
      <c r="D445" s="22" t="s">
        <v>390</v>
      </c>
      <c r="E445" s="22"/>
      <c r="F445" s="40">
        <v>405.48</v>
      </c>
      <c r="G445" s="40">
        <v>260</v>
      </c>
      <c r="H445" s="40">
        <v>237.97</v>
      </c>
      <c r="I445" s="55">
        <f t="shared" si="76"/>
        <v>58.688467988556766</v>
      </c>
      <c r="J445" s="55">
        <f t="shared" si="77"/>
        <v>91.52692307692307</v>
      </c>
    </row>
    <row r="446" spans="1:10" s="15" customFormat="1" ht="15.75" outlineLevel="6">
      <c r="A446" s="43" t="s">
        <v>356</v>
      </c>
      <c r="B446" s="42" t="s">
        <v>13</v>
      </c>
      <c r="C446" s="42" t="s">
        <v>338</v>
      </c>
      <c r="D446" s="42" t="s">
        <v>357</v>
      </c>
      <c r="E446" s="42"/>
      <c r="F446" s="61">
        <v>80</v>
      </c>
      <c r="G446" s="61">
        <v>84</v>
      </c>
      <c r="H446" s="61">
        <v>84</v>
      </c>
      <c r="I446" s="55">
        <f t="shared" si="76"/>
        <v>105</v>
      </c>
      <c r="J446" s="55">
        <f t="shared" si="77"/>
        <v>100</v>
      </c>
    </row>
    <row r="447" spans="1:10" s="15" customFormat="1" ht="15.75" outlineLevel="6">
      <c r="A447" s="3" t="s">
        <v>89</v>
      </c>
      <c r="B447" s="4" t="s">
        <v>13</v>
      </c>
      <c r="C447" s="4" t="s">
        <v>338</v>
      </c>
      <c r="D447" s="4" t="s">
        <v>90</v>
      </c>
      <c r="E447" s="4"/>
      <c r="F447" s="39">
        <f>F448+F449+F450</f>
        <v>22</v>
      </c>
      <c r="G447" s="39">
        <f>G448+G449+G450</f>
        <v>30.365</v>
      </c>
      <c r="H447" s="39">
        <f>H448+H449+H450</f>
        <v>30.365</v>
      </c>
      <c r="I447" s="55">
        <f t="shared" si="76"/>
        <v>138.02272727272725</v>
      </c>
      <c r="J447" s="55">
        <f t="shared" si="77"/>
        <v>100</v>
      </c>
    </row>
    <row r="448" spans="1:10" s="15" customFormat="1" ht="15.75" outlineLevel="6">
      <c r="A448" s="21" t="s">
        <v>91</v>
      </c>
      <c r="B448" s="22" t="s">
        <v>13</v>
      </c>
      <c r="C448" s="22" t="s">
        <v>338</v>
      </c>
      <c r="D448" s="22" t="s">
        <v>93</v>
      </c>
      <c r="E448" s="22"/>
      <c r="F448" s="40">
        <v>2</v>
      </c>
      <c r="G448" s="40">
        <v>26.686</v>
      </c>
      <c r="H448" s="40">
        <v>26.686</v>
      </c>
      <c r="I448" s="55">
        <f t="shared" si="76"/>
        <v>1334.3</v>
      </c>
      <c r="J448" s="55">
        <f t="shared" si="77"/>
        <v>100</v>
      </c>
    </row>
    <row r="449" spans="1:10" s="15" customFormat="1" ht="15.75" outlineLevel="6">
      <c r="A449" s="21" t="s">
        <v>92</v>
      </c>
      <c r="B449" s="22" t="s">
        <v>13</v>
      </c>
      <c r="C449" s="22" t="s">
        <v>338</v>
      </c>
      <c r="D449" s="22" t="s">
        <v>94</v>
      </c>
      <c r="E449" s="22"/>
      <c r="F449" s="40">
        <v>5</v>
      </c>
      <c r="G449" s="40">
        <v>3.679</v>
      </c>
      <c r="H449" s="40">
        <v>3.679</v>
      </c>
      <c r="I449" s="55">
        <f t="shared" si="76"/>
        <v>73.58</v>
      </c>
      <c r="J449" s="55">
        <f t="shared" si="77"/>
        <v>100</v>
      </c>
    </row>
    <row r="450" spans="1:10" s="15" customFormat="1" ht="15.75" outlineLevel="6">
      <c r="A450" s="21" t="s">
        <v>254</v>
      </c>
      <c r="B450" s="22" t="s">
        <v>13</v>
      </c>
      <c r="C450" s="22" t="s">
        <v>338</v>
      </c>
      <c r="D450" s="22" t="s">
        <v>253</v>
      </c>
      <c r="E450" s="22"/>
      <c r="F450" s="40">
        <v>15</v>
      </c>
      <c r="G450" s="40">
        <v>0</v>
      </c>
      <c r="H450" s="40">
        <v>0</v>
      </c>
      <c r="I450" s="55">
        <f t="shared" si="76"/>
        <v>0</v>
      </c>
      <c r="J450" s="55">
        <v>0</v>
      </c>
    </row>
    <row r="451" spans="1:10" s="15" customFormat="1" ht="31.5" outlineLevel="6">
      <c r="A451" s="23" t="s">
        <v>433</v>
      </c>
      <c r="B451" s="12" t="s">
        <v>13</v>
      </c>
      <c r="C451" s="12" t="s">
        <v>214</v>
      </c>
      <c r="D451" s="12" t="s">
        <v>5</v>
      </c>
      <c r="E451" s="12"/>
      <c r="F451" s="38">
        <f>F452</f>
        <v>50</v>
      </c>
      <c r="G451" s="38">
        <f aca="true" t="shared" si="78" ref="G451:H453">G452</f>
        <v>50</v>
      </c>
      <c r="H451" s="38">
        <f t="shared" si="78"/>
        <v>50</v>
      </c>
      <c r="I451" s="55">
        <f t="shared" si="76"/>
        <v>100</v>
      </c>
      <c r="J451" s="55">
        <f t="shared" si="77"/>
        <v>100</v>
      </c>
    </row>
    <row r="452" spans="1:10" s="15" customFormat="1" ht="47.25" outlineLevel="6">
      <c r="A452" s="3" t="s">
        <v>131</v>
      </c>
      <c r="B452" s="4" t="s">
        <v>13</v>
      </c>
      <c r="C452" s="4" t="s">
        <v>330</v>
      </c>
      <c r="D452" s="4" t="s">
        <v>5</v>
      </c>
      <c r="E452" s="4"/>
      <c r="F452" s="39">
        <f>F453</f>
        <v>50</v>
      </c>
      <c r="G452" s="39">
        <f t="shared" si="78"/>
        <v>50</v>
      </c>
      <c r="H452" s="39">
        <f t="shared" si="78"/>
        <v>50</v>
      </c>
      <c r="I452" s="55">
        <f t="shared" si="76"/>
        <v>100</v>
      </c>
      <c r="J452" s="55">
        <f t="shared" si="77"/>
        <v>100</v>
      </c>
    </row>
    <row r="453" spans="1:10" s="15" customFormat="1" ht="15.75" outlineLevel="6">
      <c r="A453" s="63" t="s">
        <v>85</v>
      </c>
      <c r="B453" s="64" t="s">
        <v>13</v>
      </c>
      <c r="C453" s="64" t="s">
        <v>330</v>
      </c>
      <c r="D453" s="64" t="s">
        <v>86</v>
      </c>
      <c r="E453" s="64"/>
      <c r="F453" s="65">
        <f>F454</f>
        <v>50</v>
      </c>
      <c r="G453" s="65">
        <f t="shared" si="78"/>
        <v>50</v>
      </c>
      <c r="H453" s="65">
        <f t="shared" si="78"/>
        <v>50</v>
      </c>
      <c r="I453" s="55">
        <f t="shared" si="76"/>
        <v>100</v>
      </c>
      <c r="J453" s="55">
        <f t="shared" si="77"/>
        <v>100</v>
      </c>
    </row>
    <row r="454" spans="1:10" s="15" customFormat="1" ht="31.5" outlineLevel="6">
      <c r="A454" s="21" t="s">
        <v>87</v>
      </c>
      <c r="B454" s="22" t="s">
        <v>13</v>
      </c>
      <c r="C454" s="22" t="s">
        <v>330</v>
      </c>
      <c r="D454" s="22" t="s">
        <v>88</v>
      </c>
      <c r="E454" s="22"/>
      <c r="F454" s="40">
        <v>50</v>
      </c>
      <c r="G454" s="40">
        <v>50</v>
      </c>
      <c r="H454" s="40">
        <v>50</v>
      </c>
      <c r="I454" s="55">
        <f t="shared" si="76"/>
        <v>100</v>
      </c>
      <c r="J454" s="55">
        <f t="shared" si="77"/>
        <v>100</v>
      </c>
    </row>
    <row r="455" spans="1:10" s="15" customFormat="1" ht="17.25" customHeight="1" outlineLevel="6">
      <c r="A455" s="10" t="s">
        <v>69</v>
      </c>
      <c r="B455" s="11" t="s">
        <v>49</v>
      </c>
      <c r="C455" s="11" t="s">
        <v>208</v>
      </c>
      <c r="D455" s="11" t="s">
        <v>5</v>
      </c>
      <c r="E455" s="11"/>
      <c r="F455" s="36">
        <f>F456</f>
        <v>37817.770000000004</v>
      </c>
      <c r="G455" s="36">
        <f>G456</f>
        <v>38656.34962</v>
      </c>
      <c r="H455" s="36">
        <f>H456</f>
        <v>38656.35</v>
      </c>
      <c r="I455" s="55">
        <f t="shared" si="76"/>
        <v>102.21742318492073</v>
      </c>
      <c r="J455" s="55">
        <f t="shared" si="77"/>
        <v>100.00000098302091</v>
      </c>
    </row>
    <row r="456" spans="1:10" s="15" customFormat="1" ht="15.75" outlineLevel="3">
      <c r="A456" s="5" t="s">
        <v>36</v>
      </c>
      <c r="B456" s="6" t="s">
        <v>14</v>
      </c>
      <c r="C456" s="6" t="s">
        <v>208</v>
      </c>
      <c r="D456" s="6" t="s">
        <v>5</v>
      </c>
      <c r="E456" s="6"/>
      <c r="F456" s="37">
        <f>F457+F480+F484</f>
        <v>37817.770000000004</v>
      </c>
      <c r="G456" s="37">
        <f>G457+G480+G484</f>
        <v>38656.34962</v>
      </c>
      <c r="H456" s="37">
        <f>H457+H480+H484</f>
        <v>38656.35</v>
      </c>
      <c r="I456" s="55">
        <f t="shared" si="76"/>
        <v>102.21742318492073</v>
      </c>
      <c r="J456" s="55">
        <f t="shared" si="77"/>
        <v>100.00000098302091</v>
      </c>
    </row>
    <row r="457" spans="1:10" s="15" customFormat="1" ht="19.5" customHeight="1" outlineLevel="3">
      <c r="A457" s="8" t="s">
        <v>143</v>
      </c>
      <c r="B457" s="6" t="s">
        <v>14</v>
      </c>
      <c r="C457" s="6" t="s">
        <v>232</v>
      </c>
      <c r="D457" s="6" t="s">
        <v>5</v>
      </c>
      <c r="E457" s="6"/>
      <c r="F457" s="37">
        <f>F458+F462+F476</f>
        <v>37687.770000000004</v>
      </c>
      <c r="G457" s="37">
        <f>G458+G462+G476</f>
        <v>38483.174620000005</v>
      </c>
      <c r="H457" s="37">
        <f>H458+H462+H476</f>
        <v>38483.175</v>
      </c>
      <c r="I457" s="55">
        <f t="shared" si="76"/>
        <v>102.11051224309638</v>
      </c>
      <c r="J457" s="55">
        <f t="shared" si="77"/>
        <v>100.00000098744452</v>
      </c>
    </row>
    <row r="458" spans="1:10" s="15" customFormat="1" ht="19.5" customHeight="1" outlineLevel="3">
      <c r="A458" s="23" t="s">
        <v>107</v>
      </c>
      <c r="B458" s="12" t="s">
        <v>14</v>
      </c>
      <c r="C458" s="12" t="s">
        <v>233</v>
      </c>
      <c r="D458" s="12" t="s">
        <v>5</v>
      </c>
      <c r="E458" s="12"/>
      <c r="F458" s="38">
        <f aca="true" t="shared" si="79" ref="F458:H460">F459</f>
        <v>100</v>
      </c>
      <c r="G458" s="38">
        <f t="shared" si="79"/>
        <v>96.55</v>
      </c>
      <c r="H458" s="38">
        <f t="shared" si="79"/>
        <v>96.55</v>
      </c>
      <c r="I458" s="55">
        <f t="shared" si="76"/>
        <v>96.55</v>
      </c>
      <c r="J458" s="55">
        <f t="shared" si="77"/>
        <v>100</v>
      </c>
    </row>
    <row r="459" spans="1:10" s="15" customFormat="1" ht="32.25" customHeight="1" outlineLevel="3">
      <c r="A459" s="34" t="s">
        <v>144</v>
      </c>
      <c r="B459" s="4" t="s">
        <v>14</v>
      </c>
      <c r="C459" s="4" t="s">
        <v>339</v>
      </c>
      <c r="D459" s="4" t="s">
        <v>5</v>
      </c>
      <c r="E459" s="4"/>
      <c r="F459" s="39">
        <f t="shared" si="79"/>
        <v>100</v>
      </c>
      <c r="G459" s="39">
        <f t="shared" si="79"/>
        <v>96.55</v>
      </c>
      <c r="H459" s="39">
        <f t="shared" si="79"/>
        <v>96.55</v>
      </c>
      <c r="I459" s="55">
        <f t="shared" si="76"/>
        <v>96.55</v>
      </c>
      <c r="J459" s="55">
        <f t="shared" si="77"/>
        <v>100</v>
      </c>
    </row>
    <row r="460" spans="1:10" s="15" customFormat="1" ht="19.5" customHeight="1" outlineLevel="3">
      <c r="A460" s="63" t="s">
        <v>85</v>
      </c>
      <c r="B460" s="64" t="s">
        <v>14</v>
      </c>
      <c r="C460" s="64" t="s">
        <v>339</v>
      </c>
      <c r="D460" s="64" t="s">
        <v>86</v>
      </c>
      <c r="E460" s="64"/>
      <c r="F460" s="70">
        <f t="shared" si="79"/>
        <v>100</v>
      </c>
      <c r="G460" s="70">
        <f t="shared" si="79"/>
        <v>96.55</v>
      </c>
      <c r="H460" s="70">
        <f t="shared" si="79"/>
        <v>96.55</v>
      </c>
      <c r="I460" s="55">
        <f t="shared" si="76"/>
        <v>96.55</v>
      </c>
      <c r="J460" s="55">
        <f t="shared" si="77"/>
        <v>100</v>
      </c>
    </row>
    <row r="461" spans="1:10" s="15" customFormat="1" ht="19.5" customHeight="1" outlineLevel="3">
      <c r="A461" s="21" t="s">
        <v>87</v>
      </c>
      <c r="B461" s="22" t="s">
        <v>14</v>
      </c>
      <c r="C461" s="22" t="s">
        <v>339</v>
      </c>
      <c r="D461" s="22" t="s">
        <v>88</v>
      </c>
      <c r="E461" s="22"/>
      <c r="F461" s="60">
        <v>100</v>
      </c>
      <c r="G461" s="60">
        <v>96.55</v>
      </c>
      <c r="H461" s="60">
        <v>96.55</v>
      </c>
      <c r="I461" s="55">
        <f t="shared" si="76"/>
        <v>96.55</v>
      </c>
      <c r="J461" s="55">
        <f t="shared" si="77"/>
        <v>100</v>
      </c>
    </row>
    <row r="462" spans="1:10" s="15" customFormat="1" ht="35.25" customHeight="1" outlineLevel="3">
      <c r="A462" s="28" t="s">
        <v>145</v>
      </c>
      <c r="B462" s="12" t="s">
        <v>14</v>
      </c>
      <c r="C462" s="12" t="s">
        <v>234</v>
      </c>
      <c r="D462" s="12" t="s">
        <v>5</v>
      </c>
      <c r="E462" s="12"/>
      <c r="F462" s="38">
        <f>F463+F467+F470+F473</f>
        <v>37577.770000000004</v>
      </c>
      <c r="G462" s="38">
        <f>G463+G467+G470+G473</f>
        <v>38386.62462</v>
      </c>
      <c r="H462" s="38">
        <f>H463+H467+H470+H473</f>
        <v>38386.625</v>
      </c>
      <c r="I462" s="55">
        <f t="shared" si="76"/>
        <v>102.15248270453515</v>
      </c>
      <c r="J462" s="55">
        <f t="shared" si="77"/>
        <v>100.00000098992814</v>
      </c>
    </row>
    <row r="463" spans="1:10" s="15" customFormat="1" ht="31.5" outlineLevel="3">
      <c r="A463" s="3" t="s">
        <v>146</v>
      </c>
      <c r="B463" s="4" t="s">
        <v>14</v>
      </c>
      <c r="C463" s="4" t="s">
        <v>235</v>
      </c>
      <c r="D463" s="4" t="s">
        <v>5</v>
      </c>
      <c r="E463" s="4"/>
      <c r="F463" s="39">
        <f>F464</f>
        <v>22296.97</v>
      </c>
      <c r="G463" s="39">
        <f>G464</f>
        <v>23105.82462</v>
      </c>
      <c r="H463" s="39">
        <f>H464</f>
        <v>23105.825</v>
      </c>
      <c r="I463" s="55">
        <f t="shared" si="76"/>
        <v>103.62764537064902</v>
      </c>
      <c r="J463" s="55">
        <f t="shared" si="77"/>
        <v>100.00000164460697</v>
      </c>
    </row>
    <row r="464" spans="1:10" s="15" customFormat="1" ht="15.75" outlineLevel="3">
      <c r="A464" s="63" t="s">
        <v>105</v>
      </c>
      <c r="B464" s="64" t="s">
        <v>14</v>
      </c>
      <c r="C464" s="64" t="s">
        <v>235</v>
      </c>
      <c r="D464" s="64" t="s">
        <v>106</v>
      </c>
      <c r="E464" s="64"/>
      <c r="F464" s="65">
        <f>F465+F466</f>
        <v>22296.97</v>
      </c>
      <c r="G464" s="65">
        <f>G465+G466</f>
        <v>23105.82462</v>
      </c>
      <c r="H464" s="65">
        <f>H465+H466</f>
        <v>23105.825</v>
      </c>
      <c r="I464" s="55">
        <f t="shared" si="76"/>
        <v>103.62764537064902</v>
      </c>
      <c r="J464" s="55">
        <f t="shared" si="77"/>
        <v>100.00000164460697</v>
      </c>
    </row>
    <row r="465" spans="1:10" s="15" customFormat="1" ht="47.25" outlineLevel="3">
      <c r="A465" s="25" t="s">
        <v>169</v>
      </c>
      <c r="B465" s="22" t="s">
        <v>14</v>
      </c>
      <c r="C465" s="22" t="s">
        <v>235</v>
      </c>
      <c r="D465" s="22" t="s">
        <v>78</v>
      </c>
      <c r="E465" s="22"/>
      <c r="F465" s="40">
        <v>22296.97</v>
      </c>
      <c r="G465" s="40">
        <v>22296.97</v>
      </c>
      <c r="H465" s="40">
        <v>22296.97</v>
      </c>
      <c r="I465" s="55">
        <f t="shared" si="76"/>
        <v>100</v>
      </c>
      <c r="J465" s="55">
        <f t="shared" si="77"/>
        <v>100</v>
      </c>
    </row>
    <row r="466" spans="1:10" s="15" customFormat="1" ht="15.75" outlineLevel="3">
      <c r="A466" s="25" t="s">
        <v>79</v>
      </c>
      <c r="B466" s="22" t="s">
        <v>14</v>
      </c>
      <c r="C466" s="22" t="s">
        <v>243</v>
      </c>
      <c r="D466" s="22" t="s">
        <v>80</v>
      </c>
      <c r="E466" s="22"/>
      <c r="F466" s="40">
        <v>0</v>
      </c>
      <c r="G466" s="40">
        <v>808.85462</v>
      </c>
      <c r="H466" s="40">
        <v>808.855</v>
      </c>
      <c r="I466" s="55"/>
      <c r="J466" s="55">
        <f t="shared" si="77"/>
        <v>100.0000469800123</v>
      </c>
    </row>
    <row r="467" spans="1:10" s="15" customFormat="1" ht="31.5" outlineLevel="3">
      <c r="A467" s="3" t="s">
        <v>147</v>
      </c>
      <c r="B467" s="4" t="s">
        <v>14</v>
      </c>
      <c r="C467" s="4" t="s">
        <v>236</v>
      </c>
      <c r="D467" s="4" t="s">
        <v>5</v>
      </c>
      <c r="E467" s="4"/>
      <c r="F467" s="39">
        <f aca="true" t="shared" si="80" ref="F467:H468">F468</f>
        <v>15280.8</v>
      </c>
      <c r="G467" s="39">
        <f t="shared" si="80"/>
        <v>15280.8</v>
      </c>
      <c r="H467" s="39">
        <f t="shared" si="80"/>
        <v>15280.8</v>
      </c>
      <c r="I467" s="55">
        <f t="shared" si="76"/>
        <v>100</v>
      </c>
      <c r="J467" s="55">
        <f t="shared" si="77"/>
        <v>100</v>
      </c>
    </row>
    <row r="468" spans="1:10" s="15" customFormat="1" ht="15.75" outlineLevel="3">
      <c r="A468" s="63" t="s">
        <v>105</v>
      </c>
      <c r="B468" s="64" t="s">
        <v>14</v>
      </c>
      <c r="C468" s="64" t="s">
        <v>236</v>
      </c>
      <c r="D468" s="64" t="s">
        <v>106</v>
      </c>
      <c r="E468" s="64"/>
      <c r="F468" s="65">
        <f t="shared" si="80"/>
        <v>15280.8</v>
      </c>
      <c r="G468" s="65">
        <f t="shared" si="80"/>
        <v>15280.8</v>
      </c>
      <c r="H468" s="65">
        <f t="shared" si="80"/>
        <v>15280.8</v>
      </c>
      <c r="I468" s="55">
        <f t="shared" si="76"/>
        <v>100</v>
      </c>
      <c r="J468" s="55">
        <f t="shared" si="77"/>
        <v>100</v>
      </c>
    </row>
    <row r="469" spans="1:10" s="15" customFormat="1" ht="47.25" outlineLevel="3">
      <c r="A469" s="25" t="s">
        <v>169</v>
      </c>
      <c r="B469" s="22" t="s">
        <v>14</v>
      </c>
      <c r="C469" s="22" t="s">
        <v>236</v>
      </c>
      <c r="D469" s="22" t="s">
        <v>78</v>
      </c>
      <c r="E469" s="22"/>
      <c r="F469" s="40">
        <v>15280.8</v>
      </c>
      <c r="G469" s="40">
        <v>15280.8</v>
      </c>
      <c r="H469" s="40">
        <v>15280.8</v>
      </c>
      <c r="I469" s="55">
        <f t="shared" si="76"/>
        <v>100</v>
      </c>
      <c r="J469" s="55">
        <f t="shared" si="77"/>
        <v>100</v>
      </c>
    </row>
    <row r="470" spans="1:10" s="15" customFormat="1" ht="31.5" outlineLevel="3">
      <c r="A470" s="3" t="s">
        <v>289</v>
      </c>
      <c r="B470" s="4" t="s">
        <v>14</v>
      </c>
      <c r="C470" s="4" t="s">
        <v>284</v>
      </c>
      <c r="D470" s="4" t="s">
        <v>5</v>
      </c>
      <c r="E470" s="4"/>
      <c r="F470" s="39">
        <f aca="true" t="shared" si="81" ref="F470:H471">F471</f>
        <v>0</v>
      </c>
      <c r="G470" s="39">
        <f t="shared" si="81"/>
        <v>0</v>
      </c>
      <c r="H470" s="39">
        <f t="shared" si="81"/>
        <v>0</v>
      </c>
      <c r="I470" s="55"/>
      <c r="J470" s="55"/>
    </row>
    <row r="471" spans="1:10" s="15" customFormat="1" ht="15.75" outlineLevel="3">
      <c r="A471" s="63" t="s">
        <v>105</v>
      </c>
      <c r="B471" s="64" t="s">
        <v>14</v>
      </c>
      <c r="C471" s="64" t="s">
        <v>284</v>
      </c>
      <c r="D471" s="64" t="s">
        <v>106</v>
      </c>
      <c r="E471" s="64"/>
      <c r="F471" s="65">
        <f t="shared" si="81"/>
        <v>0</v>
      </c>
      <c r="G471" s="65">
        <f t="shared" si="81"/>
        <v>0</v>
      </c>
      <c r="H471" s="65">
        <f t="shared" si="81"/>
        <v>0</v>
      </c>
      <c r="I471" s="55"/>
      <c r="J471" s="55"/>
    </row>
    <row r="472" spans="1:10" s="15" customFormat="1" ht="15.75" outlineLevel="3">
      <c r="A472" s="25" t="s">
        <v>79</v>
      </c>
      <c r="B472" s="22" t="s">
        <v>14</v>
      </c>
      <c r="C472" s="22" t="s">
        <v>284</v>
      </c>
      <c r="D472" s="22" t="s">
        <v>80</v>
      </c>
      <c r="E472" s="22"/>
      <c r="F472" s="40">
        <v>0</v>
      </c>
      <c r="G472" s="40">
        <v>0</v>
      </c>
      <c r="H472" s="40">
        <v>0</v>
      </c>
      <c r="I472" s="55"/>
      <c r="J472" s="55"/>
    </row>
    <row r="473" spans="1:10" s="15" customFormat="1" ht="47.25" outlineLevel="3">
      <c r="A473" s="3" t="s">
        <v>301</v>
      </c>
      <c r="B473" s="4" t="s">
        <v>14</v>
      </c>
      <c r="C473" s="4" t="s">
        <v>300</v>
      </c>
      <c r="D473" s="4" t="s">
        <v>5</v>
      </c>
      <c r="E473" s="4"/>
      <c r="F473" s="39">
        <f aca="true" t="shared" si="82" ref="F473:H474">F474</f>
        <v>0</v>
      </c>
      <c r="G473" s="39">
        <f t="shared" si="82"/>
        <v>0</v>
      </c>
      <c r="H473" s="39">
        <f t="shared" si="82"/>
        <v>0</v>
      </c>
      <c r="I473" s="55"/>
      <c r="J473" s="55"/>
    </row>
    <row r="474" spans="1:10" s="15" customFormat="1" ht="15.75" outlineLevel="3">
      <c r="A474" s="63" t="s">
        <v>105</v>
      </c>
      <c r="B474" s="64" t="s">
        <v>14</v>
      </c>
      <c r="C474" s="64" t="s">
        <v>300</v>
      </c>
      <c r="D474" s="64" t="s">
        <v>106</v>
      </c>
      <c r="E474" s="64"/>
      <c r="F474" s="65">
        <f t="shared" si="82"/>
        <v>0</v>
      </c>
      <c r="G474" s="65">
        <f t="shared" si="82"/>
        <v>0</v>
      </c>
      <c r="H474" s="65">
        <f t="shared" si="82"/>
        <v>0</v>
      </c>
      <c r="I474" s="55"/>
      <c r="J474" s="55"/>
    </row>
    <row r="475" spans="1:10" s="15" customFormat="1" ht="15.75" outlineLevel="3">
      <c r="A475" s="25" t="s">
        <v>79</v>
      </c>
      <c r="B475" s="22" t="s">
        <v>14</v>
      </c>
      <c r="C475" s="22" t="s">
        <v>300</v>
      </c>
      <c r="D475" s="22" t="s">
        <v>80</v>
      </c>
      <c r="E475" s="22"/>
      <c r="F475" s="40">
        <v>0</v>
      </c>
      <c r="G475" s="40">
        <v>0</v>
      </c>
      <c r="H475" s="40">
        <v>0</v>
      </c>
      <c r="I475" s="55"/>
      <c r="J475" s="55"/>
    </row>
    <row r="476" spans="1:10" s="15" customFormat="1" ht="31.5" outlineLevel="3">
      <c r="A476" s="28" t="s">
        <v>303</v>
      </c>
      <c r="B476" s="12" t="s">
        <v>14</v>
      </c>
      <c r="C476" s="12" t="s">
        <v>302</v>
      </c>
      <c r="D476" s="12" t="s">
        <v>5</v>
      </c>
      <c r="E476" s="12"/>
      <c r="F476" s="38">
        <f aca="true" t="shared" si="83" ref="F476:H478">F477</f>
        <v>10</v>
      </c>
      <c r="G476" s="38">
        <f t="shared" si="83"/>
        <v>0</v>
      </c>
      <c r="H476" s="38">
        <f t="shared" si="83"/>
        <v>0</v>
      </c>
      <c r="I476" s="55">
        <f t="shared" si="76"/>
        <v>0</v>
      </c>
      <c r="J476" s="55">
        <v>0</v>
      </c>
    </row>
    <row r="477" spans="1:10" s="15" customFormat="1" ht="31.5" outlineLevel="3">
      <c r="A477" s="3" t="s">
        <v>304</v>
      </c>
      <c r="B477" s="4" t="s">
        <v>14</v>
      </c>
      <c r="C477" s="4" t="s">
        <v>349</v>
      </c>
      <c r="D477" s="4" t="s">
        <v>5</v>
      </c>
      <c r="E477" s="4"/>
      <c r="F477" s="39">
        <f t="shared" si="83"/>
        <v>10</v>
      </c>
      <c r="G477" s="39">
        <f t="shared" si="83"/>
        <v>0</v>
      </c>
      <c r="H477" s="39">
        <f t="shared" si="83"/>
        <v>0</v>
      </c>
      <c r="I477" s="55">
        <f t="shared" si="76"/>
        <v>0</v>
      </c>
      <c r="J477" s="55">
        <v>0</v>
      </c>
    </row>
    <row r="478" spans="1:10" s="15" customFormat="1" ht="15.75" outlineLevel="3">
      <c r="A478" s="63" t="s">
        <v>105</v>
      </c>
      <c r="B478" s="64" t="s">
        <v>14</v>
      </c>
      <c r="C478" s="64" t="s">
        <v>349</v>
      </c>
      <c r="D478" s="64" t="s">
        <v>86</v>
      </c>
      <c r="E478" s="64"/>
      <c r="F478" s="65">
        <f t="shared" si="83"/>
        <v>10</v>
      </c>
      <c r="G478" s="65">
        <f t="shared" si="83"/>
        <v>0</v>
      </c>
      <c r="H478" s="65">
        <f t="shared" si="83"/>
        <v>0</v>
      </c>
      <c r="I478" s="55">
        <f t="shared" si="76"/>
        <v>0</v>
      </c>
      <c r="J478" s="55">
        <v>0</v>
      </c>
    </row>
    <row r="479" spans="1:10" s="15" customFormat="1" ht="47.25" outlineLevel="3">
      <c r="A479" s="25" t="s">
        <v>169</v>
      </c>
      <c r="B479" s="22" t="s">
        <v>14</v>
      </c>
      <c r="C479" s="22" t="s">
        <v>349</v>
      </c>
      <c r="D479" s="22" t="s">
        <v>88</v>
      </c>
      <c r="E479" s="22"/>
      <c r="F479" s="40">
        <v>10</v>
      </c>
      <c r="G479" s="40">
        <v>0</v>
      </c>
      <c r="H479" s="40">
        <v>0</v>
      </c>
      <c r="I479" s="55">
        <f t="shared" si="76"/>
        <v>0</v>
      </c>
      <c r="J479" s="55">
        <v>0</v>
      </c>
    </row>
    <row r="480" spans="1:10" s="15" customFormat="1" ht="15.75" outlineLevel="3">
      <c r="A480" s="5" t="s">
        <v>191</v>
      </c>
      <c r="B480" s="6" t="s">
        <v>14</v>
      </c>
      <c r="C480" s="6" t="s">
        <v>237</v>
      </c>
      <c r="D480" s="6" t="s">
        <v>5</v>
      </c>
      <c r="E480" s="6"/>
      <c r="F480" s="37">
        <f aca="true" t="shared" si="84" ref="F480:H482">F481</f>
        <v>80</v>
      </c>
      <c r="G480" s="37">
        <f t="shared" si="84"/>
        <v>129.95</v>
      </c>
      <c r="H480" s="37">
        <f t="shared" si="84"/>
        <v>129.95</v>
      </c>
      <c r="I480" s="55">
        <f t="shared" si="76"/>
        <v>162.4375</v>
      </c>
      <c r="J480" s="55">
        <f t="shared" si="77"/>
        <v>100</v>
      </c>
    </row>
    <row r="481" spans="1:10" s="15" customFormat="1" ht="36" customHeight="1" outlineLevel="3">
      <c r="A481" s="34" t="s">
        <v>148</v>
      </c>
      <c r="B481" s="4" t="s">
        <v>14</v>
      </c>
      <c r="C481" s="4" t="s">
        <v>340</v>
      </c>
      <c r="D481" s="4" t="s">
        <v>5</v>
      </c>
      <c r="E481" s="4"/>
      <c r="F481" s="39">
        <f t="shared" si="84"/>
        <v>80</v>
      </c>
      <c r="G481" s="39">
        <f t="shared" si="84"/>
        <v>129.95</v>
      </c>
      <c r="H481" s="39">
        <f t="shared" si="84"/>
        <v>129.95</v>
      </c>
      <c r="I481" s="55">
        <f t="shared" si="76"/>
        <v>162.4375</v>
      </c>
      <c r="J481" s="55">
        <f t="shared" si="77"/>
        <v>100</v>
      </c>
    </row>
    <row r="482" spans="1:10" s="15" customFormat="1" ht="15.75" outlineLevel="3">
      <c r="A482" s="63" t="s">
        <v>85</v>
      </c>
      <c r="B482" s="64" t="s">
        <v>14</v>
      </c>
      <c r="C482" s="64" t="s">
        <v>340</v>
      </c>
      <c r="D482" s="64" t="s">
        <v>86</v>
      </c>
      <c r="E482" s="64"/>
      <c r="F482" s="65">
        <f t="shared" si="84"/>
        <v>80</v>
      </c>
      <c r="G482" s="65">
        <f t="shared" si="84"/>
        <v>129.95</v>
      </c>
      <c r="H482" s="65">
        <f t="shared" si="84"/>
        <v>129.95</v>
      </c>
      <c r="I482" s="55">
        <f t="shared" si="76"/>
        <v>162.4375</v>
      </c>
      <c r="J482" s="55">
        <f t="shared" si="77"/>
        <v>100</v>
      </c>
    </row>
    <row r="483" spans="1:10" s="15" customFormat="1" ht="31.5" outlineLevel="3">
      <c r="A483" s="21" t="s">
        <v>87</v>
      </c>
      <c r="B483" s="22" t="s">
        <v>14</v>
      </c>
      <c r="C483" s="22" t="s">
        <v>340</v>
      </c>
      <c r="D483" s="22" t="s">
        <v>88</v>
      </c>
      <c r="E483" s="22"/>
      <c r="F483" s="40">
        <v>80</v>
      </c>
      <c r="G483" s="40">
        <v>129.95</v>
      </c>
      <c r="H483" s="40">
        <v>129.95</v>
      </c>
      <c r="I483" s="55">
        <f t="shared" si="76"/>
        <v>162.4375</v>
      </c>
      <c r="J483" s="55">
        <f t="shared" si="77"/>
        <v>100</v>
      </c>
    </row>
    <row r="484" spans="1:10" s="15" customFormat="1" ht="31.5" outlineLevel="3">
      <c r="A484" s="5" t="s">
        <v>290</v>
      </c>
      <c r="B484" s="6" t="s">
        <v>14</v>
      </c>
      <c r="C484" s="6" t="s">
        <v>238</v>
      </c>
      <c r="D484" s="6" t="s">
        <v>5</v>
      </c>
      <c r="E484" s="6"/>
      <c r="F484" s="37">
        <f aca="true" t="shared" si="85" ref="F484:H486">F485</f>
        <v>50</v>
      </c>
      <c r="G484" s="37">
        <f t="shared" si="85"/>
        <v>43.225</v>
      </c>
      <c r="H484" s="37">
        <f t="shared" si="85"/>
        <v>43.225</v>
      </c>
      <c r="I484" s="55">
        <f t="shared" si="76"/>
        <v>86.45</v>
      </c>
      <c r="J484" s="55">
        <f t="shared" si="77"/>
        <v>100</v>
      </c>
    </row>
    <row r="485" spans="1:10" s="15" customFormat="1" ht="31.5" outlineLevel="3">
      <c r="A485" s="34" t="s">
        <v>149</v>
      </c>
      <c r="B485" s="4" t="s">
        <v>14</v>
      </c>
      <c r="C485" s="4" t="s">
        <v>341</v>
      </c>
      <c r="D485" s="4" t="s">
        <v>5</v>
      </c>
      <c r="E485" s="4"/>
      <c r="F485" s="39">
        <f t="shared" si="85"/>
        <v>50</v>
      </c>
      <c r="G485" s="39">
        <f t="shared" si="85"/>
        <v>43.225</v>
      </c>
      <c r="H485" s="39">
        <f t="shared" si="85"/>
        <v>43.225</v>
      </c>
      <c r="I485" s="55">
        <f t="shared" si="76"/>
        <v>86.45</v>
      </c>
      <c r="J485" s="55">
        <f t="shared" si="77"/>
        <v>100</v>
      </c>
    </row>
    <row r="486" spans="1:10" s="15" customFormat="1" ht="15.75" outlineLevel="3">
      <c r="A486" s="63" t="s">
        <v>85</v>
      </c>
      <c r="B486" s="64" t="s">
        <v>14</v>
      </c>
      <c r="C486" s="64" t="s">
        <v>341</v>
      </c>
      <c r="D486" s="64" t="s">
        <v>86</v>
      </c>
      <c r="E486" s="64"/>
      <c r="F486" s="65">
        <f t="shared" si="85"/>
        <v>50</v>
      </c>
      <c r="G486" s="65">
        <f t="shared" si="85"/>
        <v>43.225</v>
      </c>
      <c r="H486" s="65">
        <f t="shared" si="85"/>
        <v>43.225</v>
      </c>
      <c r="I486" s="55">
        <f t="shared" si="76"/>
        <v>86.45</v>
      </c>
      <c r="J486" s="55">
        <f t="shared" si="77"/>
        <v>100</v>
      </c>
    </row>
    <row r="487" spans="1:10" s="15" customFormat="1" ht="31.5" outlineLevel="3">
      <c r="A487" s="21" t="s">
        <v>87</v>
      </c>
      <c r="B487" s="22" t="s">
        <v>14</v>
      </c>
      <c r="C487" s="22" t="s">
        <v>341</v>
      </c>
      <c r="D487" s="22" t="s">
        <v>88</v>
      </c>
      <c r="E487" s="22"/>
      <c r="F487" s="40">
        <v>50</v>
      </c>
      <c r="G487" s="40">
        <v>43.225</v>
      </c>
      <c r="H487" s="40">
        <v>43.225</v>
      </c>
      <c r="I487" s="55">
        <f t="shared" si="76"/>
        <v>86.45</v>
      </c>
      <c r="J487" s="55">
        <f t="shared" si="77"/>
        <v>100</v>
      </c>
    </row>
    <row r="488" spans="1:10" s="15" customFormat="1" ht="17.25" customHeight="1" outlineLevel="6">
      <c r="A488" s="10" t="s">
        <v>48</v>
      </c>
      <c r="B488" s="11" t="s">
        <v>47</v>
      </c>
      <c r="C488" s="11" t="s">
        <v>208</v>
      </c>
      <c r="D488" s="11" t="s">
        <v>5</v>
      </c>
      <c r="E488" s="11"/>
      <c r="F488" s="36">
        <f>F489+F495+F527+F547</f>
        <v>51902.59520999999</v>
      </c>
      <c r="G488" s="36">
        <f>G489+G495+G527+G547</f>
        <v>65608.35245</v>
      </c>
      <c r="H488" s="36">
        <f>H489+H495+H527+H547</f>
        <v>65758.01699999999</v>
      </c>
      <c r="I488" s="55">
        <f t="shared" si="76"/>
        <v>126.69504623793937</v>
      </c>
      <c r="J488" s="55">
        <f t="shared" si="77"/>
        <v>100.22811813497992</v>
      </c>
    </row>
    <row r="489" spans="1:10" s="15" customFormat="1" ht="15.75" outlineLevel="3">
      <c r="A489" s="30" t="s">
        <v>38</v>
      </c>
      <c r="B489" s="20" t="s">
        <v>15</v>
      </c>
      <c r="C489" s="20" t="s">
        <v>208</v>
      </c>
      <c r="D489" s="20" t="s">
        <v>5</v>
      </c>
      <c r="E489" s="20"/>
      <c r="F489" s="56">
        <f aca="true" t="shared" si="86" ref="F489:H493">F490</f>
        <v>710</v>
      </c>
      <c r="G489" s="56">
        <f t="shared" si="86"/>
        <v>746.73118</v>
      </c>
      <c r="H489" s="56">
        <f t="shared" si="86"/>
        <v>746.731</v>
      </c>
      <c r="I489" s="55">
        <f t="shared" si="76"/>
        <v>105.17338028169014</v>
      </c>
      <c r="J489" s="55">
        <f t="shared" si="77"/>
        <v>99.99997589493987</v>
      </c>
    </row>
    <row r="490" spans="1:10" s="15" customFormat="1" ht="31.5" outlineLevel="3">
      <c r="A490" s="13" t="s">
        <v>119</v>
      </c>
      <c r="B490" s="6" t="s">
        <v>15</v>
      </c>
      <c r="C490" s="6" t="s">
        <v>209</v>
      </c>
      <c r="D490" s="6" t="s">
        <v>5</v>
      </c>
      <c r="E490" s="6"/>
      <c r="F490" s="37">
        <f t="shared" si="86"/>
        <v>710</v>
      </c>
      <c r="G490" s="37">
        <f t="shared" si="86"/>
        <v>746.73118</v>
      </c>
      <c r="H490" s="37">
        <f t="shared" si="86"/>
        <v>746.731</v>
      </c>
      <c r="I490" s="55">
        <f t="shared" si="76"/>
        <v>105.17338028169014</v>
      </c>
      <c r="J490" s="55">
        <f t="shared" si="77"/>
        <v>99.99997589493987</v>
      </c>
    </row>
    <row r="491" spans="1:10" s="9" customFormat="1" ht="30.75" customHeight="1" outlineLevel="3">
      <c r="A491" s="13" t="s">
        <v>121</v>
      </c>
      <c r="B491" s="6" t="s">
        <v>15</v>
      </c>
      <c r="C491" s="6" t="s">
        <v>308</v>
      </c>
      <c r="D491" s="6" t="s">
        <v>5</v>
      </c>
      <c r="E491" s="6"/>
      <c r="F491" s="37">
        <f t="shared" si="86"/>
        <v>710</v>
      </c>
      <c r="G491" s="37">
        <f t="shared" si="86"/>
        <v>746.73118</v>
      </c>
      <c r="H491" s="37">
        <f t="shared" si="86"/>
        <v>746.731</v>
      </c>
      <c r="I491" s="55">
        <f t="shared" si="76"/>
        <v>105.17338028169014</v>
      </c>
      <c r="J491" s="55">
        <f t="shared" si="77"/>
        <v>99.99997589493987</v>
      </c>
    </row>
    <row r="492" spans="1:10" s="15" customFormat="1" ht="33" customHeight="1" outlineLevel="4">
      <c r="A492" s="23" t="s">
        <v>150</v>
      </c>
      <c r="B492" s="12" t="s">
        <v>15</v>
      </c>
      <c r="C492" s="12" t="s">
        <v>342</v>
      </c>
      <c r="D492" s="12" t="s">
        <v>5</v>
      </c>
      <c r="E492" s="12"/>
      <c r="F492" s="38">
        <f t="shared" si="86"/>
        <v>710</v>
      </c>
      <c r="G492" s="38">
        <f t="shared" si="86"/>
        <v>746.73118</v>
      </c>
      <c r="H492" s="38">
        <f t="shared" si="86"/>
        <v>746.731</v>
      </c>
      <c r="I492" s="55">
        <f t="shared" si="76"/>
        <v>105.17338028169014</v>
      </c>
      <c r="J492" s="55">
        <f t="shared" si="77"/>
        <v>99.99997589493987</v>
      </c>
    </row>
    <row r="493" spans="1:10" s="15" customFormat="1" ht="15.75" outlineLevel="5">
      <c r="A493" s="3" t="s">
        <v>110</v>
      </c>
      <c r="B493" s="4" t="s">
        <v>15</v>
      </c>
      <c r="C493" s="4" t="s">
        <v>342</v>
      </c>
      <c r="D493" s="4" t="s">
        <v>108</v>
      </c>
      <c r="E493" s="4"/>
      <c r="F493" s="39">
        <f t="shared" si="86"/>
        <v>710</v>
      </c>
      <c r="G493" s="39">
        <f t="shared" si="86"/>
        <v>746.73118</v>
      </c>
      <c r="H493" s="39">
        <f t="shared" si="86"/>
        <v>746.731</v>
      </c>
      <c r="I493" s="55">
        <f t="shared" si="76"/>
        <v>105.17338028169014</v>
      </c>
      <c r="J493" s="55">
        <f t="shared" si="77"/>
        <v>99.99997589493987</v>
      </c>
    </row>
    <row r="494" spans="1:10" s="15" customFormat="1" ht="31.5" outlineLevel="5">
      <c r="A494" s="21" t="s">
        <v>111</v>
      </c>
      <c r="B494" s="22" t="s">
        <v>15</v>
      </c>
      <c r="C494" s="22" t="s">
        <v>342</v>
      </c>
      <c r="D494" s="22" t="s">
        <v>109</v>
      </c>
      <c r="E494" s="22"/>
      <c r="F494" s="40">
        <v>710</v>
      </c>
      <c r="G494" s="40">
        <v>746.73118</v>
      </c>
      <c r="H494" s="40">
        <v>746.731</v>
      </c>
      <c r="I494" s="55">
        <f t="shared" si="76"/>
        <v>105.17338028169014</v>
      </c>
      <c r="J494" s="55">
        <f t="shared" si="77"/>
        <v>99.99997589493987</v>
      </c>
    </row>
    <row r="495" spans="1:10" s="15" customFormat="1" ht="15.75" outlineLevel="3">
      <c r="A495" s="30" t="s">
        <v>39</v>
      </c>
      <c r="B495" s="20" t="s">
        <v>16</v>
      </c>
      <c r="C495" s="20" t="s">
        <v>208</v>
      </c>
      <c r="D495" s="20" t="s">
        <v>5</v>
      </c>
      <c r="E495" s="20"/>
      <c r="F495" s="56">
        <f>F496+F524</f>
        <v>5532.6689</v>
      </c>
      <c r="G495" s="56">
        <f>G496+G524</f>
        <v>5627.356400000001</v>
      </c>
      <c r="H495" s="56">
        <f>H496+H524</f>
        <v>6897.142</v>
      </c>
      <c r="I495" s="55">
        <f t="shared" si="76"/>
        <v>124.66211379466428</v>
      </c>
      <c r="J495" s="55">
        <f t="shared" si="77"/>
        <v>122.56451359647309</v>
      </c>
    </row>
    <row r="496" spans="1:10" s="15" customFormat="1" ht="15.75" outlineLevel="3">
      <c r="A496" s="8" t="s">
        <v>127</v>
      </c>
      <c r="B496" s="6" t="s">
        <v>16</v>
      </c>
      <c r="C496" s="6" t="s">
        <v>208</v>
      </c>
      <c r="D496" s="6" t="s">
        <v>5</v>
      </c>
      <c r="E496" s="6"/>
      <c r="F496" s="37">
        <f>F497+F505+F501</f>
        <v>5532.6689</v>
      </c>
      <c r="G496" s="37">
        <f>G497+G505+G501</f>
        <v>5627.356400000001</v>
      </c>
      <c r="H496" s="37">
        <f>H497+H505+H501</f>
        <v>5573.142</v>
      </c>
      <c r="I496" s="55">
        <f t="shared" si="76"/>
        <v>100.73152940708236</v>
      </c>
      <c r="J496" s="55">
        <f t="shared" si="77"/>
        <v>99.03659203102897</v>
      </c>
    </row>
    <row r="497" spans="1:10" s="15" customFormat="1" ht="15.75" outlineLevel="5">
      <c r="A497" s="5" t="s">
        <v>192</v>
      </c>
      <c r="B497" s="6" t="s">
        <v>16</v>
      </c>
      <c r="C497" s="6" t="s">
        <v>239</v>
      </c>
      <c r="D497" s="6" t="s">
        <v>5</v>
      </c>
      <c r="E497" s="6"/>
      <c r="F497" s="37">
        <f aca="true" t="shared" si="87" ref="F497:H499">F498</f>
        <v>1736.8144</v>
      </c>
      <c r="G497" s="37">
        <f t="shared" si="87"/>
        <v>2328.6564</v>
      </c>
      <c r="H497" s="37">
        <f t="shared" si="87"/>
        <v>2328.656</v>
      </c>
      <c r="I497" s="55">
        <f t="shared" si="76"/>
        <v>134.07627205301844</v>
      </c>
      <c r="J497" s="55">
        <f t="shared" si="77"/>
        <v>99.99998282271271</v>
      </c>
    </row>
    <row r="498" spans="1:10" s="15" customFormat="1" ht="48.75" customHeight="1" outlineLevel="5">
      <c r="A498" s="28" t="s">
        <v>274</v>
      </c>
      <c r="B498" s="12" t="s">
        <v>16</v>
      </c>
      <c r="C498" s="12" t="s">
        <v>272</v>
      </c>
      <c r="D498" s="12" t="s">
        <v>5</v>
      </c>
      <c r="E498" s="12"/>
      <c r="F498" s="38">
        <f t="shared" si="87"/>
        <v>1736.8144</v>
      </c>
      <c r="G498" s="38">
        <f t="shared" si="87"/>
        <v>2328.6564</v>
      </c>
      <c r="H498" s="38">
        <f t="shared" si="87"/>
        <v>2328.656</v>
      </c>
      <c r="I498" s="55">
        <f t="shared" si="76"/>
        <v>134.07627205301844</v>
      </c>
      <c r="J498" s="55">
        <f t="shared" si="77"/>
        <v>99.99998282271271</v>
      </c>
    </row>
    <row r="499" spans="1:10" s="15" customFormat="1" ht="31.5" outlineLevel="5">
      <c r="A499" s="3" t="s">
        <v>95</v>
      </c>
      <c r="B499" s="4" t="s">
        <v>16</v>
      </c>
      <c r="C499" s="4" t="s">
        <v>272</v>
      </c>
      <c r="D499" s="4" t="s">
        <v>96</v>
      </c>
      <c r="E499" s="4"/>
      <c r="F499" s="39">
        <f t="shared" si="87"/>
        <v>1736.8144</v>
      </c>
      <c r="G499" s="39">
        <f t="shared" si="87"/>
        <v>2328.6564</v>
      </c>
      <c r="H499" s="39">
        <f t="shared" si="87"/>
        <v>2328.656</v>
      </c>
      <c r="I499" s="55">
        <f t="shared" si="76"/>
        <v>134.07627205301844</v>
      </c>
      <c r="J499" s="55">
        <f t="shared" si="77"/>
        <v>99.99998282271271</v>
      </c>
    </row>
    <row r="500" spans="1:10" s="15" customFormat="1" ht="15.75" outlineLevel="5">
      <c r="A500" s="21" t="s">
        <v>113</v>
      </c>
      <c r="B500" s="22" t="s">
        <v>16</v>
      </c>
      <c r="C500" s="22" t="s">
        <v>272</v>
      </c>
      <c r="D500" s="22" t="s">
        <v>112</v>
      </c>
      <c r="E500" s="22"/>
      <c r="F500" s="40">
        <v>1736.8144</v>
      </c>
      <c r="G500" s="40">
        <v>2328.6564</v>
      </c>
      <c r="H500" s="40">
        <v>2328.656</v>
      </c>
      <c r="I500" s="55">
        <f t="shared" si="76"/>
        <v>134.07627205301844</v>
      </c>
      <c r="J500" s="55">
        <f t="shared" si="77"/>
        <v>99.99998282271271</v>
      </c>
    </row>
    <row r="501" spans="1:10" s="15" customFormat="1" ht="31.5" outlineLevel="5">
      <c r="A501" s="5" t="s">
        <v>406</v>
      </c>
      <c r="B501" s="6" t="s">
        <v>16</v>
      </c>
      <c r="C501" s="6" t="s">
        <v>227</v>
      </c>
      <c r="D501" s="6" t="s">
        <v>5</v>
      </c>
      <c r="E501" s="6"/>
      <c r="F501" s="37">
        <f aca="true" t="shared" si="88" ref="F501:H503">F502</f>
        <v>610</v>
      </c>
      <c r="G501" s="37">
        <f t="shared" si="88"/>
        <v>313.04774</v>
      </c>
      <c r="H501" s="37">
        <f t="shared" si="88"/>
        <v>310</v>
      </c>
      <c r="I501" s="55">
        <f t="shared" si="76"/>
        <v>50.81967213114754</v>
      </c>
      <c r="J501" s="55">
        <f t="shared" si="77"/>
        <v>99.02642964296756</v>
      </c>
    </row>
    <row r="502" spans="1:10" s="15" customFormat="1" ht="47.25" outlineLevel="5">
      <c r="A502" s="28" t="s">
        <v>279</v>
      </c>
      <c r="B502" s="12" t="s">
        <v>16</v>
      </c>
      <c r="C502" s="12" t="s">
        <v>407</v>
      </c>
      <c r="D502" s="12" t="s">
        <v>5</v>
      </c>
      <c r="E502" s="12"/>
      <c r="F502" s="38">
        <f t="shared" si="88"/>
        <v>610</v>
      </c>
      <c r="G502" s="38">
        <f t="shared" si="88"/>
        <v>313.04774</v>
      </c>
      <c r="H502" s="38">
        <f t="shared" si="88"/>
        <v>310</v>
      </c>
      <c r="I502" s="55">
        <f t="shared" si="76"/>
        <v>50.81967213114754</v>
      </c>
      <c r="J502" s="55">
        <f t="shared" si="77"/>
        <v>99.02642964296756</v>
      </c>
    </row>
    <row r="503" spans="1:10" s="15" customFormat="1" ht="15.75" outlineLevel="5">
      <c r="A503" s="3" t="s">
        <v>105</v>
      </c>
      <c r="B503" s="4" t="s">
        <v>16</v>
      </c>
      <c r="C503" s="4" t="s">
        <v>444</v>
      </c>
      <c r="D503" s="4" t="s">
        <v>96</v>
      </c>
      <c r="E503" s="4"/>
      <c r="F503" s="39">
        <f t="shared" si="88"/>
        <v>610</v>
      </c>
      <c r="G503" s="39">
        <f t="shared" si="88"/>
        <v>313.04774</v>
      </c>
      <c r="H503" s="39">
        <f t="shared" si="88"/>
        <v>310</v>
      </c>
      <c r="I503" s="55">
        <f t="shared" si="76"/>
        <v>50.81967213114754</v>
      </c>
      <c r="J503" s="55">
        <f t="shared" si="77"/>
        <v>99.02642964296756</v>
      </c>
    </row>
    <row r="504" spans="1:10" s="15" customFormat="1" ht="15.75" outlineLevel="5">
      <c r="A504" s="25" t="s">
        <v>79</v>
      </c>
      <c r="B504" s="22" t="s">
        <v>16</v>
      </c>
      <c r="C504" s="22" t="s">
        <v>444</v>
      </c>
      <c r="D504" s="22" t="s">
        <v>112</v>
      </c>
      <c r="E504" s="22"/>
      <c r="F504" s="40">
        <v>610</v>
      </c>
      <c r="G504" s="40">
        <v>313.04774</v>
      </c>
      <c r="H504" s="40">
        <v>310</v>
      </c>
      <c r="I504" s="55">
        <f aca="true" t="shared" si="89" ref="I504:I573">H504/F504*100</f>
        <v>50.81967213114754</v>
      </c>
      <c r="J504" s="55">
        <f aca="true" t="shared" si="90" ref="J504:J573">H504/G504*100</f>
        <v>99.02642964296756</v>
      </c>
    </row>
    <row r="505" spans="1:10" s="15" customFormat="1" ht="15.75" outlineLevel="5">
      <c r="A505" s="29" t="s">
        <v>188</v>
      </c>
      <c r="B505" s="6" t="s">
        <v>16</v>
      </c>
      <c r="C505" s="6" t="s">
        <v>216</v>
      </c>
      <c r="D505" s="6" t="s">
        <v>5</v>
      </c>
      <c r="E505" s="6"/>
      <c r="F505" s="37">
        <f>F521+F506+F513+F517</f>
        <v>3185.8545</v>
      </c>
      <c r="G505" s="37">
        <f>G521+G506+G513+G517</f>
        <v>2985.6522600000003</v>
      </c>
      <c r="H505" s="37">
        <f>H521+H506+H513+H517</f>
        <v>2934.486</v>
      </c>
      <c r="I505" s="55">
        <f t="shared" si="89"/>
        <v>92.10985624108069</v>
      </c>
      <c r="J505" s="55">
        <f t="shared" si="90"/>
        <v>98.28626191048785</v>
      </c>
    </row>
    <row r="506" spans="1:10" s="15" customFormat="1" ht="19.5" customHeight="1" outlineLevel="5">
      <c r="A506" s="41" t="s">
        <v>136</v>
      </c>
      <c r="B506" s="12" t="s">
        <v>16</v>
      </c>
      <c r="C506" s="12" t="s">
        <v>222</v>
      </c>
      <c r="D506" s="12" t="s">
        <v>5</v>
      </c>
      <c r="E506" s="12"/>
      <c r="F506" s="38">
        <f>F510+F507</f>
        <v>1960</v>
      </c>
      <c r="G506" s="38">
        <f>G510+G507</f>
        <v>2422.9542</v>
      </c>
      <c r="H506" s="38">
        <f>H510+H507</f>
        <v>2371.788</v>
      </c>
      <c r="I506" s="55">
        <f t="shared" si="89"/>
        <v>121.0095918367347</v>
      </c>
      <c r="J506" s="55">
        <f t="shared" si="90"/>
        <v>97.8882720936285</v>
      </c>
    </row>
    <row r="507" spans="1:10" s="15" customFormat="1" ht="19.5" customHeight="1" outlineLevel="5">
      <c r="A507" s="26" t="s">
        <v>478</v>
      </c>
      <c r="B507" s="12" t="s">
        <v>16</v>
      </c>
      <c r="C507" s="12" t="s">
        <v>479</v>
      </c>
      <c r="D507" s="12" t="s">
        <v>5</v>
      </c>
      <c r="E507" s="12"/>
      <c r="F507" s="58">
        <f aca="true" t="shared" si="91" ref="F507:H508">F508</f>
        <v>0</v>
      </c>
      <c r="G507" s="58">
        <f t="shared" si="91"/>
        <v>60</v>
      </c>
      <c r="H507" s="58">
        <f t="shared" si="91"/>
        <v>60</v>
      </c>
      <c r="I507" s="55"/>
      <c r="J507" s="55">
        <f>H507/G507*100</f>
        <v>100</v>
      </c>
    </row>
    <row r="508" spans="1:10" s="15" customFormat="1" ht="19.5" customHeight="1" outlineLevel="5">
      <c r="A508" s="3" t="s">
        <v>105</v>
      </c>
      <c r="B508" s="4" t="s">
        <v>16</v>
      </c>
      <c r="C508" s="4" t="s">
        <v>479</v>
      </c>
      <c r="D508" s="4" t="s">
        <v>106</v>
      </c>
      <c r="E508" s="4"/>
      <c r="F508" s="59">
        <f t="shared" si="91"/>
        <v>0</v>
      </c>
      <c r="G508" s="59">
        <f t="shared" si="91"/>
        <v>60</v>
      </c>
      <c r="H508" s="59">
        <f t="shared" si="91"/>
        <v>60</v>
      </c>
      <c r="I508" s="55"/>
      <c r="J508" s="55">
        <f>H508/G508*100</f>
        <v>100</v>
      </c>
    </row>
    <row r="509" spans="1:10" s="15" customFormat="1" ht="19.5" customHeight="1" outlineLevel="5">
      <c r="A509" s="25" t="s">
        <v>79</v>
      </c>
      <c r="B509" s="22" t="s">
        <v>16</v>
      </c>
      <c r="C509" s="22" t="s">
        <v>479</v>
      </c>
      <c r="D509" s="22" t="s">
        <v>80</v>
      </c>
      <c r="E509" s="22"/>
      <c r="F509" s="60">
        <v>0</v>
      </c>
      <c r="G509" s="60">
        <v>60</v>
      </c>
      <c r="H509" s="60">
        <v>60</v>
      </c>
      <c r="I509" s="55"/>
      <c r="J509" s="55">
        <f>H509/G509*100</f>
        <v>100</v>
      </c>
    </row>
    <row r="510" spans="1:10" s="15" customFormat="1" ht="47.25" outlineLevel="5">
      <c r="A510" s="26" t="s">
        <v>279</v>
      </c>
      <c r="B510" s="12" t="s">
        <v>16</v>
      </c>
      <c r="C510" s="12" t="s">
        <v>408</v>
      </c>
      <c r="D510" s="12" t="s">
        <v>5</v>
      </c>
      <c r="E510" s="12"/>
      <c r="F510" s="58">
        <f aca="true" t="shared" si="92" ref="F510:H511">F511</f>
        <v>1960</v>
      </c>
      <c r="G510" s="58">
        <f t="shared" si="92"/>
        <v>2362.9542</v>
      </c>
      <c r="H510" s="58">
        <f t="shared" si="92"/>
        <v>2311.788</v>
      </c>
      <c r="I510" s="55">
        <f t="shared" si="89"/>
        <v>117.94836734693877</v>
      </c>
      <c r="J510" s="55">
        <f t="shared" si="90"/>
        <v>97.834651217531</v>
      </c>
    </row>
    <row r="511" spans="1:10" s="15" customFormat="1" ht="15.75" outlineLevel="5">
      <c r="A511" s="3" t="s">
        <v>105</v>
      </c>
      <c r="B511" s="4" t="s">
        <v>16</v>
      </c>
      <c r="C511" s="4" t="s">
        <v>445</v>
      </c>
      <c r="D511" s="4" t="s">
        <v>106</v>
      </c>
      <c r="E511" s="4"/>
      <c r="F511" s="59">
        <f t="shared" si="92"/>
        <v>1960</v>
      </c>
      <c r="G511" s="59">
        <f t="shared" si="92"/>
        <v>2362.9542</v>
      </c>
      <c r="H511" s="59">
        <f t="shared" si="92"/>
        <v>2311.788</v>
      </c>
      <c r="I511" s="55">
        <f t="shared" si="89"/>
        <v>117.94836734693877</v>
      </c>
      <c r="J511" s="55">
        <f t="shared" si="90"/>
        <v>97.834651217531</v>
      </c>
    </row>
    <row r="512" spans="1:10" s="15" customFormat="1" ht="15.75" outlineLevel="5">
      <c r="A512" s="25" t="s">
        <v>79</v>
      </c>
      <c r="B512" s="22" t="s">
        <v>16</v>
      </c>
      <c r="C512" s="22" t="s">
        <v>445</v>
      </c>
      <c r="D512" s="22" t="s">
        <v>80</v>
      </c>
      <c r="E512" s="22"/>
      <c r="F512" s="60">
        <v>1960</v>
      </c>
      <c r="G512" s="60">
        <v>2362.9542</v>
      </c>
      <c r="H512" s="60">
        <v>2311.788</v>
      </c>
      <c r="I512" s="55">
        <f t="shared" si="89"/>
        <v>117.94836734693877</v>
      </c>
      <c r="J512" s="55">
        <f t="shared" si="90"/>
        <v>97.834651217531</v>
      </c>
    </row>
    <row r="513" spans="1:10" s="15" customFormat="1" ht="15.75" outlineLevel="5">
      <c r="A513" s="41" t="s">
        <v>133</v>
      </c>
      <c r="B513" s="12" t="s">
        <v>16</v>
      </c>
      <c r="C513" s="12" t="s">
        <v>217</v>
      </c>
      <c r="D513" s="12" t="s">
        <v>5</v>
      </c>
      <c r="E513" s="12"/>
      <c r="F513" s="38">
        <f aca="true" t="shared" si="93" ref="F513:H515">F514</f>
        <v>850</v>
      </c>
      <c r="G513" s="38">
        <f t="shared" si="93"/>
        <v>328.35026</v>
      </c>
      <c r="H513" s="38">
        <f t="shared" si="93"/>
        <v>328.35</v>
      </c>
      <c r="I513" s="55">
        <f t="shared" si="89"/>
        <v>38.629411764705885</v>
      </c>
      <c r="J513" s="55">
        <f t="shared" si="90"/>
        <v>99.99992081626493</v>
      </c>
    </row>
    <row r="514" spans="1:10" s="15" customFormat="1" ht="47.25" outlineLevel="5">
      <c r="A514" s="26" t="s">
        <v>279</v>
      </c>
      <c r="B514" s="12" t="s">
        <v>16</v>
      </c>
      <c r="C514" s="12" t="s">
        <v>409</v>
      </c>
      <c r="D514" s="12" t="s">
        <v>5</v>
      </c>
      <c r="E514" s="12"/>
      <c r="F514" s="58">
        <f t="shared" si="93"/>
        <v>850</v>
      </c>
      <c r="G514" s="58">
        <f t="shared" si="93"/>
        <v>328.35026</v>
      </c>
      <c r="H514" s="58">
        <f t="shared" si="93"/>
        <v>328.35</v>
      </c>
      <c r="I514" s="55">
        <f t="shared" si="89"/>
        <v>38.629411764705885</v>
      </c>
      <c r="J514" s="55">
        <f t="shared" si="90"/>
        <v>99.99992081626493</v>
      </c>
    </row>
    <row r="515" spans="1:10" s="15" customFormat="1" ht="15.75" outlineLevel="5">
      <c r="A515" s="3" t="s">
        <v>105</v>
      </c>
      <c r="B515" s="4" t="s">
        <v>16</v>
      </c>
      <c r="C515" s="4" t="s">
        <v>446</v>
      </c>
      <c r="D515" s="4" t="s">
        <v>106</v>
      </c>
      <c r="E515" s="4"/>
      <c r="F515" s="59">
        <f t="shared" si="93"/>
        <v>850</v>
      </c>
      <c r="G515" s="59">
        <f t="shared" si="93"/>
        <v>328.35026</v>
      </c>
      <c r="H515" s="59">
        <f t="shared" si="93"/>
        <v>328.35</v>
      </c>
      <c r="I515" s="55">
        <f t="shared" si="89"/>
        <v>38.629411764705885</v>
      </c>
      <c r="J515" s="55">
        <f t="shared" si="90"/>
        <v>99.99992081626493</v>
      </c>
    </row>
    <row r="516" spans="1:10" s="15" customFormat="1" ht="15.75" outlineLevel="5">
      <c r="A516" s="25" t="s">
        <v>79</v>
      </c>
      <c r="B516" s="22" t="s">
        <v>16</v>
      </c>
      <c r="C516" s="22" t="s">
        <v>446</v>
      </c>
      <c r="D516" s="22" t="s">
        <v>80</v>
      </c>
      <c r="E516" s="22"/>
      <c r="F516" s="60">
        <v>850</v>
      </c>
      <c r="G516" s="60">
        <v>328.35026</v>
      </c>
      <c r="H516" s="60">
        <v>328.35</v>
      </c>
      <c r="I516" s="55">
        <f t="shared" si="89"/>
        <v>38.629411764705885</v>
      </c>
      <c r="J516" s="55">
        <f t="shared" si="90"/>
        <v>99.99992081626493</v>
      </c>
    </row>
    <row r="517" spans="1:10" s="15" customFormat="1" ht="31.5" outlineLevel="5">
      <c r="A517" s="41" t="s">
        <v>159</v>
      </c>
      <c r="B517" s="12" t="s">
        <v>16</v>
      </c>
      <c r="C517" s="12" t="s">
        <v>225</v>
      </c>
      <c r="D517" s="12" t="s">
        <v>5</v>
      </c>
      <c r="E517" s="12"/>
      <c r="F517" s="38">
        <f aca="true" t="shared" si="94" ref="F517:H519">F518</f>
        <v>80</v>
      </c>
      <c r="G517" s="38">
        <f t="shared" si="94"/>
        <v>74.3478</v>
      </c>
      <c r="H517" s="38">
        <f t="shared" si="94"/>
        <v>74.348</v>
      </c>
      <c r="I517" s="55">
        <f t="shared" si="89"/>
        <v>92.935</v>
      </c>
      <c r="J517" s="55">
        <f t="shared" si="90"/>
        <v>100.00026900594233</v>
      </c>
    </row>
    <row r="518" spans="1:10" s="15" customFormat="1" ht="47.25" outlineLevel="5">
      <c r="A518" s="26" t="s">
        <v>279</v>
      </c>
      <c r="B518" s="12" t="s">
        <v>16</v>
      </c>
      <c r="C518" s="12" t="s">
        <v>410</v>
      </c>
      <c r="D518" s="12" t="s">
        <v>5</v>
      </c>
      <c r="E518" s="12"/>
      <c r="F518" s="58">
        <f t="shared" si="94"/>
        <v>80</v>
      </c>
      <c r="G518" s="58">
        <f t="shared" si="94"/>
        <v>74.3478</v>
      </c>
      <c r="H518" s="58">
        <f t="shared" si="94"/>
        <v>74.348</v>
      </c>
      <c r="I518" s="55">
        <f t="shared" si="89"/>
        <v>92.935</v>
      </c>
      <c r="J518" s="55">
        <f t="shared" si="90"/>
        <v>100.00026900594233</v>
      </c>
    </row>
    <row r="519" spans="1:10" s="15" customFormat="1" ht="15.75" outlineLevel="5">
      <c r="A519" s="3" t="s">
        <v>105</v>
      </c>
      <c r="B519" s="4" t="s">
        <v>16</v>
      </c>
      <c r="C519" s="4" t="s">
        <v>447</v>
      </c>
      <c r="D519" s="4" t="s">
        <v>106</v>
      </c>
      <c r="E519" s="4"/>
      <c r="F519" s="59">
        <f t="shared" si="94"/>
        <v>80</v>
      </c>
      <c r="G519" s="59">
        <f t="shared" si="94"/>
        <v>74.3478</v>
      </c>
      <c r="H519" s="59">
        <f t="shared" si="94"/>
        <v>74.348</v>
      </c>
      <c r="I519" s="55">
        <f t="shared" si="89"/>
        <v>92.935</v>
      </c>
      <c r="J519" s="55">
        <f t="shared" si="90"/>
        <v>100.00026900594233</v>
      </c>
    </row>
    <row r="520" spans="1:10" s="15" customFormat="1" ht="15.75" outlineLevel="5">
      <c r="A520" s="25" t="s">
        <v>79</v>
      </c>
      <c r="B520" s="22" t="s">
        <v>16</v>
      </c>
      <c r="C520" s="22" t="s">
        <v>447</v>
      </c>
      <c r="D520" s="22" t="s">
        <v>80</v>
      </c>
      <c r="E520" s="22"/>
      <c r="F520" s="60">
        <v>80</v>
      </c>
      <c r="G520" s="60">
        <v>74.3478</v>
      </c>
      <c r="H520" s="60">
        <v>74.348</v>
      </c>
      <c r="I520" s="55">
        <f t="shared" si="89"/>
        <v>92.935</v>
      </c>
      <c r="J520" s="55">
        <f t="shared" si="90"/>
        <v>100.00026900594233</v>
      </c>
    </row>
    <row r="521" spans="1:10" s="15" customFormat="1" ht="31.5" outlineLevel="5">
      <c r="A521" s="41" t="s">
        <v>142</v>
      </c>
      <c r="B521" s="12" t="s">
        <v>16</v>
      </c>
      <c r="C521" s="12" t="s">
        <v>231</v>
      </c>
      <c r="D521" s="12" t="s">
        <v>5</v>
      </c>
      <c r="E521" s="12"/>
      <c r="F521" s="38">
        <f aca="true" t="shared" si="95" ref="F521:H522">F522</f>
        <v>295.8545</v>
      </c>
      <c r="G521" s="38">
        <f t="shared" si="95"/>
        <v>160</v>
      </c>
      <c r="H521" s="38">
        <f t="shared" si="95"/>
        <v>160</v>
      </c>
      <c r="I521" s="55">
        <f t="shared" si="89"/>
        <v>54.08063761071743</v>
      </c>
      <c r="J521" s="55">
        <f t="shared" si="90"/>
        <v>100</v>
      </c>
    </row>
    <row r="522" spans="1:10" s="15" customFormat="1" ht="15.75" outlineLevel="5">
      <c r="A522" s="3" t="s">
        <v>110</v>
      </c>
      <c r="B522" s="4" t="s">
        <v>16</v>
      </c>
      <c r="C522" s="4" t="s">
        <v>230</v>
      </c>
      <c r="D522" s="4" t="s">
        <v>108</v>
      </c>
      <c r="E522" s="4"/>
      <c r="F522" s="39">
        <f t="shared" si="95"/>
        <v>295.8545</v>
      </c>
      <c r="G522" s="39">
        <f t="shared" si="95"/>
        <v>160</v>
      </c>
      <c r="H522" s="39">
        <f t="shared" si="95"/>
        <v>160</v>
      </c>
      <c r="I522" s="55">
        <f t="shared" si="89"/>
        <v>54.08063761071743</v>
      </c>
      <c r="J522" s="55">
        <f t="shared" si="90"/>
        <v>100</v>
      </c>
    </row>
    <row r="523" spans="1:10" s="15" customFormat="1" ht="31.5" outlineLevel="5">
      <c r="A523" s="21" t="s">
        <v>111</v>
      </c>
      <c r="B523" s="22" t="s">
        <v>16</v>
      </c>
      <c r="C523" s="22" t="s">
        <v>230</v>
      </c>
      <c r="D523" s="22" t="s">
        <v>109</v>
      </c>
      <c r="E523" s="22"/>
      <c r="F523" s="40">
        <v>295.8545</v>
      </c>
      <c r="G523" s="40">
        <v>160</v>
      </c>
      <c r="H523" s="40">
        <v>160</v>
      </c>
      <c r="I523" s="55">
        <f t="shared" si="89"/>
        <v>54.08063761071743</v>
      </c>
      <c r="J523" s="55">
        <f t="shared" si="90"/>
        <v>100</v>
      </c>
    </row>
    <row r="524" spans="1:10" s="15" customFormat="1" ht="31.5" outlineLevel="5">
      <c r="A524" s="74" t="s">
        <v>482</v>
      </c>
      <c r="B524" s="75" t="s">
        <v>16</v>
      </c>
      <c r="C524" s="75" t="s">
        <v>314</v>
      </c>
      <c r="D524" s="75" t="s">
        <v>5</v>
      </c>
      <c r="E524" s="75"/>
      <c r="F524" s="76">
        <f>F525+F526</f>
        <v>0</v>
      </c>
      <c r="G524" s="76">
        <f>G525+G526</f>
        <v>0</v>
      </c>
      <c r="H524" s="76">
        <f>H525+H526</f>
        <v>1324</v>
      </c>
      <c r="I524" s="55"/>
      <c r="J524" s="55"/>
    </row>
    <row r="525" spans="1:10" s="15" customFormat="1" ht="31.5" outlineLevel="5">
      <c r="A525" s="21" t="s">
        <v>111</v>
      </c>
      <c r="B525" s="22" t="s">
        <v>16</v>
      </c>
      <c r="C525" s="22" t="s">
        <v>314</v>
      </c>
      <c r="D525" s="22" t="s">
        <v>109</v>
      </c>
      <c r="E525" s="22"/>
      <c r="F525" s="40">
        <v>0</v>
      </c>
      <c r="G525" s="40">
        <v>0</v>
      </c>
      <c r="H525" s="40">
        <v>900</v>
      </c>
      <c r="I525" s="55"/>
      <c r="J525" s="55"/>
    </row>
    <row r="526" spans="1:10" s="15" customFormat="1" ht="35.25" customHeight="1" outlineLevel="5">
      <c r="A526" s="21" t="s">
        <v>486</v>
      </c>
      <c r="B526" s="22" t="s">
        <v>16</v>
      </c>
      <c r="C526" s="22" t="s">
        <v>314</v>
      </c>
      <c r="D526" s="22" t="s">
        <v>457</v>
      </c>
      <c r="E526" s="22"/>
      <c r="F526" s="40">
        <v>0</v>
      </c>
      <c r="G526" s="40">
        <v>0</v>
      </c>
      <c r="H526" s="40">
        <v>424</v>
      </c>
      <c r="I526" s="55"/>
      <c r="J526" s="55"/>
    </row>
    <row r="527" spans="1:10" s="15" customFormat="1" ht="15.75" outlineLevel="5">
      <c r="A527" s="30" t="s">
        <v>43</v>
      </c>
      <c r="B527" s="20" t="s">
        <v>22</v>
      </c>
      <c r="C527" s="20" t="s">
        <v>208</v>
      </c>
      <c r="D527" s="20" t="s">
        <v>5</v>
      </c>
      <c r="E527" s="20"/>
      <c r="F527" s="56">
        <f>F528+F539</f>
        <v>45559.926309999995</v>
      </c>
      <c r="G527" s="56">
        <f>G528+G539</f>
        <v>59134.26487</v>
      </c>
      <c r="H527" s="56">
        <f>H528+H539</f>
        <v>58014.144</v>
      </c>
      <c r="I527" s="55">
        <f t="shared" si="89"/>
        <v>127.33590393728626</v>
      </c>
      <c r="J527" s="55">
        <f t="shared" si="90"/>
        <v>98.10580063443342</v>
      </c>
    </row>
    <row r="528" spans="1:10" s="15" customFormat="1" ht="31.5" outlineLevel="5">
      <c r="A528" s="13" t="s">
        <v>119</v>
      </c>
      <c r="B528" s="6" t="s">
        <v>22</v>
      </c>
      <c r="C528" s="6" t="s">
        <v>209</v>
      </c>
      <c r="D528" s="6" t="s">
        <v>5</v>
      </c>
      <c r="E528" s="6"/>
      <c r="F528" s="37">
        <f>F529</f>
        <v>35831.37631</v>
      </c>
      <c r="G528" s="37">
        <f>G529</f>
        <v>38550.477100000004</v>
      </c>
      <c r="H528" s="37">
        <f>H529</f>
        <v>38044.648</v>
      </c>
      <c r="I528" s="55">
        <f t="shared" si="89"/>
        <v>106.17690950761028</v>
      </c>
      <c r="J528" s="55">
        <f t="shared" si="90"/>
        <v>98.68787849580207</v>
      </c>
    </row>
    <row r="529" spans="1:10" s="15" customFormat="1" ht="31.5" outlineLevel="5">
      <c r="A529" s="13" t="s">
        <v>121</v>
      </c>
      <c r="B529" s="6" t="s">
        <v>22</v>
      </c>
      <c r="C529" s="6" t="s">
        <v>308</v>
      </c>
      <c r="D529" s="6" t="s">
        <v>5</v>
      </c>
      <c r="E529" s="6"/>
      <c r="F529" s="37">
        <f>F530+F533+F536</f>
        <v>35831.37631</v>
      </c>
      <c r="G529" s="37">
        <f>G530+G533+G536</f>
        <v>38550.477100000004</v>
      </c>
      <c r="H529" s="37">
        <f>H530+H533+H536</f>
        <v>38044.648</v>
      </c>
      <c r="I529" s="55">
        <f t="shared" si="89"/>
        <v>106.17690950761028</v>
      </c>
      <c r="J529" s="55">
        <f t="shared" si="90"/>
        <v>98.68787849580207</v>
      </c>
    </row>
    <row r="530" spans="1:10" s="15" customFormat="1" ht="47.25" outlineLevel="5">
      <c r="A530" s="28" t="s">
        <v>151</v>
      </c>
      <c r="B530" s="12" t="s">
        <v>22</v>
      </c>
      <c r="C530" s="12" t="s">
        <v>353</v>
      </c>
      <c r="D530" s="12" t="s">
        <v>5</v>
      </c>
      <c r="E530" s="12"/>
      <c r="F530" s="38">
        <f aca="true" t="shared" si="96" ref="F530:H531">F531</f>
        <v>2401.239</v>
      </c>
      <c r="G530" s="38">
        <f t="shared" si="96"/>
        <v>3886.239</v>
      </c>
      <c r="H530" s="38">
        <f t="shared" si="96"/>
        <v>3886.239</v>
      </c>
      <c r="I530" s="55">
        <f t="shared" si="89"/>
        <v>161.84307351329878</v>
      </c>
      <c r="J530" s="55">
        <f t="shared" si="90"/>
        <v>100</v>
      </c>
    </row>
    <row r="531" spans="1:10" s="15" customFormat="1" ht="15.75" outlineLevel="5">
      <c r="A531" s="3" t="s">
        <v>110</v>
      </c>
      <c r="B531" s="4" t="s">
        <v>22</v>
      </c>
      <c r="C531" s="4" t="s">
        <v>353</v>
      </c>
      <c r="D531" s="4" t="s">
        <v>108</v>
      </c>
      <c r="E531" s="4"/>
      <c r="F531" s="39">
        <f t="shared" si="96"/>
        <v>2401.239</v>
      </c>
      <c r="G531" s="39">
        <f t="shared" si="96"/>
        <v>3886.239</v>
      </c>
      <c r="H531" s="39">
        <f t="shared" si="96"/>
        <v>3886.239</v>
      </c>
      <c r="I531" s="55">
        <f t="shared" si="89"/>
        <v>161.84307351329878</v>
      </c>
      <c r="J531" s="55">
        <f t="shared" si="90"/>
        <v>100</v>
      </c>
    </row>
    <row r="532" spans="1:10" s="15" customFormat="1" ht="31.5" outlineLevel="5">
      <c r="A532" s="21" t="s">
        <v>111</v>
      </c>
      <c r="B532" s="22" t="s">
        <v>22</v>
      </c>
      <c r="C532" s="22" t="s">
        <v>353</v>
      </c>
      <c r="D532" s="22" t="s">
        <v>109</v>
      </c>
      <c r="E532" s="22"/>
      <c r="F532" s="40">
        <v>2401.239</v>
      </c>
      <c r="G532" s="40">
        <v>3886.239</v>
      </c>
      <c r="H532" s="40">
        <v>3886.239</v>
      </c>
      <c r="I532" s="55">
        <f t="shared" si="89"/>
        <v>161.84307351329878</v>
      </c>
      <c r="J532" s="55">
        <f t="shared" si="90"/>
        <v>100</v>
      </c>
    </row>
    <row r="533" spans="1:10" s="15" customFormat="1" ht="50.25" customHeight="1" outlineLevel="5">
      <c r="A533" s="28" t="s">
        <v>355</v>
      </c>
      <c r="B533" s="12" t="s">
        <v>22</v>
      </c>
      <c r="C533" s="12" t="s">
        <v>351</v>
      </c>
      <c r="D533" s="12" t="s">
        <v>5</v>
      </c>
      <c r="E533" s="12"/>
      <c r="F533" s="38">
        <f aca="true" t="shared" si="97" ref="F533:H534">F534</f>
        <v>1352.98967</v>
      </c>
      <c r="G533" s="38">
        <f t="shared" si="97"/>
        <v>0</v>
      </c>
      <c r="H533" s="38">
        <f t="shared" si="97"/>
        <v>0</v>
      </c>
      <c r="I533" s="55">
        <f t="shared" si="89"/>
        <v>0</v>
      </c>
      <c r="J533" s="55">
        <v>0</v>
      </c>
    </row>
    <row r="534" spans="1:10" s="15" customFormat="1" ht="15.75" outlineLevel="5">
      <c r="A534" s="3" t="s">
        <v>110</v>
      </c>
      <c r="B534" s="4" t="s">
        <v>22</v>
      </c>
      <c r="C534" s="4" t="s">
        <v>351</v>
      </c>
      <c r="D534" s="4" t="s">
        <v>108</v>
      </c>
      <c r="E534" s="4"/>
      <c r="F534" s="39">
        <f t="shared" si="97"/>
        <v>1352.98967</v>
      </c>
      <c r="G534" s="39">
        <f t="shared" si="97"/>
        <v>0</v>
      </c>
      <c r="H534" s="39">
        <f t="shared" si="97"/>
        <v>0</v>
      </c>
      <c r="I534" s="55">
        <f t="shared" si="89"/>
        <v>0</v>
      </c>
      <c r="J534" s="55">
        <v>0</v>
      </c>
    </row>
    <row r="535" spans="1:10" s="15" customFormat="1" ht="31.5" outlineLevel="5">
      <c r="A535" s="21" t="s">
        <v>111</v>
      </c>
      <c r="B535" s="22" t="s">
        <v>22</v>
      </c>
      <c r="C535" s="22" t="s">
        <v>351</v>
      </c>
      <c r="D535" s="22" t="s">
        <v>109</v>
      </c>
      <c r="E535" s="22"/>
      <c r="F535" s="40">
        <v>1352.98967</v>
      </c>
      <c r="G535" s="40">
        <v>0</v>
      </c>
      <c r="H535" s="40">
        <v>0</v>
      </c>
      <c r="I535" s="55">
        <f t="shared" si="89"/>
        <v>0</v>
      </c>
      <c r="J535" s="55">
        <v>0</v>
      </c>
    </row>
    <row r="536" spans="1:10" s="15" customFormat="1" ht="64.5" customHeight="1" outlineLevel="5">
      <c r="A536" s="28" t="s">
        <v>354</v>
      </c>
      <c r="B536" s="12" t="s">
        <v>22</v>
      </c>
      <c r="C536" s="12" t="s">
        <v>352</v>
      </c>
      <c r="D536" s="12" t="s">
        <v>5</v>
      </c>
      <c r="E536" s="12"/>
      <c r="F536" s="38">
        <f aca="true" t="shared" si="98" ref="F536:H537">F537</f>
        <v>32077.14764</v>
      </c>
      <c r="G536" s="38">
        <f t="shared" si="98"/>
        <v>34664.2381</v>
      </c>
      <c r="H536" s="38">
        <f t="shared" si="98"/>
        <v>34158.409</v>
      </c>
      <c r="I536" s="55">
        <f t="shared" si="89"/>
        <v>106.48829934431166</v>
      </c>
      <c r="J536" s="55">
        <f t="shared" si="90"/>
        <v>98.54077537045303</v>
      </c>
    </row>
    <row r="537" spans="1:10" s="15" customFormat="1" ht="15.75" outlineLevel="5">
      <c r="A537" s="3" t="s">
        <v>110</v>
      </c>
      <c r="B537" s="4" t="s">
        <v>22</v>
      </c>
      <c r="C537" s="4" t="s">
        <v>352</v>
      </c>
      <c r="D537" s="4" t="s">
        <v>108</v>
      </c>
      <c r="E537" s="4"/>
      <c r="F537" s="39">
        <f t="shared" si="98"/>
        <v>32077.14764</v>
      </c>
      <c r="G537" s="39">
        <f t="shared" si="98"/>
        <v>34664.2381</v>
      </c>
      <c r="H537" s="39">
        <f t="shared" si="98"/>
        <v>34158.409</v>
      </c>
      <c r="I537" s="55">
        <f t="shared" si="89"/>
        <v>106.48829934431166</v>
      </c>
      <c r="J537" s="55">
        <f t="shared" si="90"/>
        <v>98.54077537045303</v>
      </c>
    </row>
    <row r="538" spans="1:10" s="15" customFormat="1" ht="31.5" outlineLevel="5">
      <c r="A538" s="21" t="s">
        <v>111</v>
      </c>
      <c r="B538" s="22" t="s">
        <v>22</v>
      </c>
      <c r="C538" s="22" t="s">
        <v>352</v>
      </c>
      <c r="D538" s="22" t="s">
        <v>109</v>
      </c>
      <c r="E538" s="22"/>
      <c r="F538" s="40">
        <v>32077.14764</v>
      </c>
      <c r="G538" s="40">
        <v>34664.2381</v>
      </c>
      <c r="H538" s="40">
        <v>34158.409</v>
      </c>
      <c r="I538" s="55">
        <f t="shared" si="89"/>
        <v>106.48829934431166</v>
      </c>
      <c r="J538" s="55">
        <f t="shared" si="90"/>
        <v>98.54077537045303</v>
      </c>
    </row>
    <row r="539" spans="1:10" s="15" customFormat="1" ht="15.75" outlineLevel="5">
      <c r="A539" s="8" t="s">
        <v>127</v>
      </c>
      <c r="B539" s="6" t="s">
        <v>22</v>
      </c>
      <c r="C539" s="6" t="s">
        <v>208</v>
      </c>
      <c r="D539" s="6" t="s">
        <v>5</v>
      </c>
      <c r="E539" s="6"/>
      <c r="F539" s="37">
        <f aca="true" t="shared" si="99" ref="F539:H545">F540</f>
        <v>9728.55</v>
      </c>
      <c r="G539" s="37">
        <f t="shared" si="99"/>
        <v>20583.78777</v>
      </c>
      <c r="H539" s="37">
        <f t="shared" si="99"/>
        <v>19969.496</v>
      </c>
      <c r="I539" s="55">
        <f t="shared" si="89"/>
        <v>205.2669308375863</v>
      </c>
      <c r="J539" s="55">
        <f t="shared" si="90"/>
        <v>97.01565243062161</v>
      </c>
    </row>
    <row r="540" spans="1:10" s="15" customFormat="1" ht="31.5" outlineLevel="5">
      <c r="A540" s="5" t="s">
        <v>277</v>
      </c>
      <c r="B540" s="6" t="s">
        <v>22</v>
      </c>
      <c r="C540" s="6" t="s">
        <v>267</v>
      </c>
      <c r="D540" s="6" t="s">
        <v>5</v>
      </c>
      <c r="E540" s="6"/>
      <c r="F540" s="37">
        <f>F544+F541</f>
        <v>9728.55</v>
      </c>
      <c r="G540" s="37">
        <f>G544+G541</f>
        <v>20583.78777</v>
      </c>
      <c r="H540" s="37">
        <f>H544+H541</f>
        <v>19969.496</v>
      </c>
      <c r="I540" s="55">
        <f t="shared" si="89"/>
        <v>205.2669308375863</v>
      </c>
      <c r="J540" s="55">
        <f t="shared" si="90"/>
        <v>97.01565243062161</v>
      </c>
    </row>
    <row r="541" spans="1:10" s="15" customFormat="1" ht="47.25" outlineLevel="5">
      <c r="A541" s="28" t="s">
        <v>436</v>
      </c>
      <c r="B541" s="12" t="s">
        <v>22</v>
      </c>
      <c r="C541" s="12" t="s">
        <v>435</v>
      </c>
      <c r="D541" s="12" t="s">
        <v>5</v>
      </c>
      <c r="E541" s="12"/>
      <c r="F541" s="38">
        <f t="shared" si="99"/>
        <v>9728.55</v>
      </c>
      <c r="G541" s="38">
        <f t="shared" si="99"/>
        <v>12426.3108</v>
      </c>
      <c r="H541" s="38">
        <f t="shared" si="99"/>
        <v>12426.311</v>
      </c>
      <c r="I541" s="55">
        <f t="shared" si="89"/>
        <v>127.73035036053678</v>
      </c>
      <c r="J541" s="55">
        <f t="shared" si="90"/>
        <v>100.00000160948817</v>
      </c>
    </row>
    <row r="542" spans="1:10" s="15" customFormat="1" ht="15.75" outlineLevel="5">
      <c r="A542" s="3" t="s">
        <v>262</v>
      </c>
      <c r="B542" s="4" t="s">
        <v>22</v>
      </c>
      <c r="C542" s="4" t="s">
        <v>435</v>
      </c>
      <c r="D542" s="4" t="s">
        <v>261</v>
      </c>
      <c r="E542" s="4"/>
      <c r="F542" s="39">
        <f t="shared" si="99"/>
        <v>9728.55</v>
      </c>
      <c r="G542" s="39">
        <f t="shared" si="99"/>
        <v>12426.3108</v>
      </c>
      <c r="H542" s="39">
        <f t="shared" si="99"/>
        <v>12426.311</v>
      </c>
      <c r="I542" s="55">
        <f t="shared" si="89"/>
        <v>127.73035036053678</v>
      </c>
      <c r="J542" s="55">
        <f t="shared" si="90"/>
        <v>100.00000160948817</v>
      </c>
    </row>
    <row r="543" spans="1:10" s="15" customFormat="1" ht="47.25" outlineLevel="5">
      <c r="A543" s="21" t="s">
        <v>263</v>
      </c>
      <c r="B543" s="22" t="s">
        <v>22</v>
      </c>
      <c r="C543" s="22" t="s">
        <v>435</v>
      </c>
      <c r="D543" s="22" t="s">
        <v>305</v>
      </c>
      <c r="E543" s="22"/>
      <c r="F543" s="40">
        <v>9728.55</v>
      </c>
      <c r="G543" s="40">
        <v>12426.3108</v>
      </c>
      <c r="H543" s="40">
        <v>12426.311</v>
      </c>
      <c r="I543" s="55">
        <f t="shared" si="89"/>
        <v>127.73035036053678</v>
      </c>
      <c r="J543" s="55">
        <f t="shared" si="90"/>
        <v>100.00000160948817</v>
      </c>
    </row>
    <row r="544" spans="1:10" s="15" customFormat="1" ht="63" outlineLevel="5">
      <c r="A544" s="28" t="s">
        <v>434</v>
      </c>
      <c r="B544" s="12" t="s">
        <v>22</v>
      </c>
      <c r="C544" s="12" t="s">
        <v>297</v>
      </c>
      <c r="D544" s="12" t="s">
        <v>5</v>
      </c>
      <c r="E544" s="12"/>
      <c r="F544" s="38">
        <f t="shared" si="99"/>
        <v>0</v>
      </c>
      <c r="G544" s="38">
        <f t="shared" si="99"/>
        <v>8157.47697</v>
      </c>
      <c r="H544" s="38">
        <f t="shared" si="99"/>
        <v>7543.185</v>
      </c>
      <c r="I544" s="55"/>
      <c r="J544" s="55">
        <f t="shared" si="90"/>
        <v>92.46958376641302</v>
      </c>
    </row>
    <row r="545" spans="1:10" s="15" customFormat="1" ht="15.75" outlineLevel="5">
      <c r="A545" s="3" t="s">
        <v>262</v>
      </c>
      <c r="B545" s="4" t="s">
        <v>22</v>
      </c>
      <c r="C545" s="4" t="s">
        <v>297</v>
      </c>
      <c r="D545" s="4" t="s">
        <v>261</v>
      </c>
      <c r="E545" s="4"/>
      <c r="F545" s="39">
        <f t="shared" si="99"/>
        <v>0</v>
      </c>
      <c r="G545" s="39">
        <f t="shared" si="99"/>
        <v>8157.47697</v>
      </c>
      <c r="H545" s="39">
        <f t="shared" si="99"/>
        <v>7543.185</v>
      </c>
      <c r="I545" s="55"/>
      <c r="J545" s="55">
        <f t="shared" si="90"/>
        <v>92.46958376641302</v>
      </c>
    </row>
    <row r="546" spans="1:10" s="15" customFormat="1" ht="33.75" customHeight="1" outlineLevel="5">
      <c r="A546" s="21" t="s">
        <v>263</v>
      </c>
      <c r="B546" s="22" t="s">
        <v>22</v>
      </c>
      <c r="C546" s="22" t="s">
        <v>297</v>
      </c>
      <c r="D546" s="22" t="s">
        <v>305</v>
      </c>
      <c r="E546" s="22"/>
      <c r="F546" s="40">
        <v>0</v>
      </c>
      <c r="G546" s="40">
        <v>8157.47697</v>
      </c>
      <c r="H546" s="40">
        <v>7543.185</v>
      </c>
      <c r="I546" s="55"/>
      <c r="J546" s="55">
        <f t="shared" si="90"/>
        <v>92.46958376641302</v>
      </c>
    </row>
    <row r="547" spans="1:10" s="15" customFormat="1" ht="15.75" outlineLevel="5">
      <c r="A547" s="30" t="s">
        <v>152</v>
      </c>
      <c r="B547" s="20" t="s">
        <v>153</v>
      </c>
      <c r="C547" s="20" t="s">
        <v>208</v>
      </c>
      <c r="D547" s="20" t="s">
        <v>5</v>
      </c>
      <c r="E547" s="20"/>
      <c r="F547" s="56">
        <f aca="true" t="shared" si="100" ref="F547:H550">F548</f>
        <v>100</v>
      </c>
      <c r="G547" s="56">
        <f t="shared" si="100"/>
        <v>100</v>
      </c>
      <c r="H547" s="56">
        <f t="shared" si="100"/>
        <v>100</v>
      </c>
      <c r="I547" s="55">
        <f t="shared" si="89"/>
        <v>100</v>
      </c>
      <c r="J547" s="55">
        <f t="shared" si="90"/>
        <v>100</v>
      </c>
    </row>
    <row r="548" spans="1:10" s="15" customFormat="1" ht="15.75" outlineLevel="5">
      <c r="A548" s="8" t="s">
        <v>259</v>
      </c>
      <c r="B548" s="6" t="s">
        <v>153</v>
      </c>
      <c r="C548" s="6" t="s">
        <v>240</v>
      </c>
      <c r="D548" s="6" t="s">
        <v>5</v>
      </c>
      <c r="E548" s="6"/>
      <c r="F548" s="37">
        <f t="shared" si="100"/>
        <v>100</v>
      </c>
      <c r="G548" s="37">
        <f t="shared" si="100"/>
        <v>100</v>
      </c>
      <c r="H548" s="37">
        <f t="shared" si="100"/>
        <v>100</v>
      </c>
      <c r="I548" s="55">
        <f t="shared" si="89"/>
        <v>100</v>
      </c>
      <c r="J548" s="55">
        <f t="shared" si="90"/>
        <v>100</v>
      </c>
    </row>
    <row r="549" spans="1:10" s="15" customFormat="1" ht="33" customHeight="1" outlineLevel="5">
      <c r="A549" s="28" t="s">
        <v>154</v>
      </c>
      <c r="B549" s="12" t="s">
        <v>153</v>
      </c>
      <c r="C549" s="12" t="s">
        <v>343</v>
      </c>
      <c r="D549" s="12" t="s">
        <v>5</v>
      </c>
      <c r="E549" s="12"/>
      <c r="F549" s="38">
        <f t="shared" si="100"/>
        <v>100</v>
      </c>
      <c r="G549" s="38">
        <f t="shared" si="100"/>
        <v>100</v>
      </c>
      <c r="H549" s="38">
        <f t="shared" si="100"/>
        <v>100</v>
      </c>
      <c r="I549" s="55">
        <f t="shared" si="89"/>
        <v>100</v>
      </c>
      <c r="J549" s="55">
        <f t="shared" si="90"/>
        <v>100</v>
      </c>
    </row>
    <row r="550" spans="1:10" s="15" customFormat="1" ht="15.75" outlineLevel="5">
      <c r="A550" s="3" t="s">
        <v>85</v>
      </c>
      <c r="B550" s="4" t="s">
        <v>153</v>
      </c>
      <c r="C550" s="4" t="s">
        <v>343</v>
      </c>
      <c r="D550" s="4" t="s">
        <v>86</v>
      </c>
      <c r="E550" s="4"/>
      <c r="F550" s="39">
        <f t="shared" si="100"/>
        <v>100</v>
      </c>
      <c r="G550" s="39">
        <f t="shared" si="100"/>
        <v>100</v>
      </c>
      <c r="H550" s="39">
        <f t="shared" si="100"/>
        <v>100</v>
      </c>
      <c r="I550" s="55">
        <f t="shared" si="89"/>
        <v>100</v>
      </c>
      <c r="J550" s="55">
        <f t="shared" si="90"/>
        <v>100</v>
      </c>
    </row>
    <row r="551" spans="1:10" s="15" customFormat="1" ht="31.5" outlineLevel="5">
      <c r="A551" s="21" t="s">
        <v>87</v>
      </c>
      <c r="B551" s="22" t="s">
        <v>153</v>
      </c>
      <c r="C551" s="42" t="s">
        <v>343</v>
      </c>
      <c r="D551" s="22" t="s">
        <v>88</v>
      </c>
      <c r="E551" s="22"/>
      <c r="F551" s="40">
        <v>100</v>
      </c>
      <c r="G551" s="40">
        <v>100</v>
      </c>
      <c r="H551" s="40">
        <v>100</v>
      </c>
      <c r="I551" s="55">
        <f t="shared" si="89"/>
        <v>100</v>
      </c>
      <c r="J551" s="55">
        <f t="shared" si="90"/>
        <v>100</v>
      </c>
    </row>
    <row r="552" spans="1:10" s="15" customFormat="1" ht="18.75" outlineLevel="5">
      <c r="A552" s="10" t="s">
        <v>73</v>
      </c>
      <c r="B552" s="11" t="s">
        <v>46</v>
      </c>
      <c r="C552" s="11" t="s">
        <v>208</v>
      </c>
      <c r="D552" s="11" t="s">
        <v>5</v>
      </c>
      <c r="E552" s="11"/>
      <c r="F552" s="36">
        <f>F553+F563</f>
        <v>4893.2599900000005</v>
      </c>
      <c r="G552" s="36">
        <f>G553+G563</f>
        <v>41928.6305</v>
      </c>
      <c r="H552" s="36">
        <f>H553+H563</f>
        <v>41928.63100000001</v>
      </c>
      <c r="I552" s="55">
        <f t="shared" si="89"/>
        <v>856.8649752043933</v>
      </c>
      <c r="J552" s="55">
        <f t="shared" si="90"/>
        <v>100.00000119250261</v>
      </c>
    </row>
    <row r="553" spans="1:10" s="15" customFormat="1" ht="15.75" outlineLevel="5">
      <c r="A553" s="5" t="s">
        <v>37</v>
      </c>
      <c r="B553" s="6" t="s">
        <v>17</v>
      </c>
      <c r="C553" s="6" t="s">
        <v>208</v>
      </c>
      <c r="D553" s="6" t="s">
        <v>5</v>
      </c>
      <c r="E553" s="6"/>
      <c r="F553" s="37">
        <f>F558+F554</f>
        <v>165</v>
      </c>
      <c r="G553" s="37">
        <f>G558+G554</f>
        <v>322.28599999999994</v>
      </c>
      <c r="H553" s="37">
        <f>H558+H554</f>
        <v>322.28599999999994</v>
      </c>
      <c r="I553" s="55">
        <f t="shared" si="89"/>
        <v>195.32484848484845</v>
      </c>
      <c r="J553" s="55">
        <f t="shared" si="90"/>
        <v>100</v>
      </c>
    </row>
    <row r="554" spans="1:10" s="15" customFormat="1" ht="15.75" outlineLevel="5">
      <c r="A554" s="27" t="s">
        <v>411</v>
      </c>
      <c r="B554" s="12" t="s">
        <v>17</v>
      </c>
      <c r="C554" s="12" t="s">
        <v>379</v>
      </c>
      <c r="D554" s="12" t="s">
        <v>5</v>
      </c>
      <c r="E554" s="12"/>
      <c r="F554" s="38">
        <f aca="true" t="shared" si="101" ref="F554:H556">F555</f>
        <v>15</v>
      </c>
      <c r="G554" s="38">
        <f t="shared" si="101"/>
        <v>4.986</v>
      </c>
      <c r="H554" s="38">
        <f t="shared" si="101"/>
        <v>4.986</v>
      </c>
      <c r="I554" s="55">
        <f t="shared" si="89"/>
        <v>33.239999999999995</v>
      </c>
      <c r="J554" s="55">
        <f t="shared" si="90"/>
        <v>100</v>
      </c>
    </row>
    <row r="555" spans="1:10" s="15" customFormat="1" ht="31.5" outlineLevel="5">
      <c r="A555" s="28" t="s">
        <v>412</v>
      </c>
      <c r="B555" s="12" t="s">
        <v>17</v>
      </c>
      <c r="C555" s="12" t="s">
        <v>381</v>
      </c>
      <c r="D555" s="12" t="s">
        <v>5</v>
      </c>
      <c r="E555" s="12"/>
      <c r="F555" s="38">
        <f t="shared" si="101"/>
        <v>15</v>
      </c>
      <c r="G555" s="38">
        <f t="shared" si="101"/>
        <v>4.986</v>
      </c>
      <c r="H555" s="38">
        <f t="shared" si="101"/>
        <v>4.986</v>
      </c>
      <c r="I555" s="55">
        <f t="shared" si="89"/>
        <v>33.239999999999995</v>
      </c>
      <c r="J555" s="55">
        <f t="shared" si="90"/>
        <v>100</v>
      </c>
    </row>
    <row r="556" spans="1:10" s="15" customFormat="1" ht="15.75" outlineLevel="5">
      <c r="A556" s="3" t="s">
        <v>85</v>
      </c>
      <c r="B556" s="4" t="s">
        <v>17</v>
      </c>
      <c r="C556" s="4" t="s">
        <v>381</v>
      </c>
      <c r="D556" s="4" t="s">
        <v>86</v>
      </c>
      <c r="E556" s="4"/>
      <c r="F556" s="39">
        <f t="shared" si="101"/>
        <v>15</v>
      </c>
      <c r="G556" s="39">
        <f t="shared" si="101"/>
        <v>4.986</v>
      </c>
      <c r="H556" s="39">
        <f t="shared" si="101"/>
        <v>4.986</v>
      </c>
      <c r="I556" s="55">
        <f t="shared" si="89"/>
        <v>33.239999999999995</v>
      </c>
      <c r="J556" s="55">
        <f t="shared" si="90"/>
        <v>100</v>
      </c>
    </row>
    <row r="557" spans="1:10" s="15" customFormat="1" ht="31.5" outlineLevel="5">
      <c r="A557" s="21" t="s">
        <v>87</v>
      </c>
      <c r="B557" s="22" t="s">
        <v>17</v>
      </c>
      <c r="C557" s="22" t="s">
        <v>381</v>
      </c>
      <c r="D557" s="22" t="s">
        <v>88</v>
      </c>
      <c r="E557" s="22"/>
      <c r="F557" s="40">
        <v>15</v>
      </c>
      <c r="G557" s="40">
        <v>4.986</v>
      </c>
      <c r="H557" s="40">
        <v>4.986</v>
      </c>
      <c r="I557" s="55">
        <f t="shared" si="89"/>
        <v>33.239999999999995</v>
      </c>
      <c r="J557" s="55">
        <f t="shared" si="90"/>
        <v>100</v>
      </c>
    </row>
    <row r="558" spans="1:10" s="15" customFormat="1" ht="15.75" outlineLevel="5">
      <c r="A558" s="27" t="s">
        <v>193</v>
      </c>
      <c r="B558" s="12" t="s">
        <v>17</v>
      </c>
      <c r="C558" s="12" t="s">
        <v>241</v>
      </c>
      <c r="D558" s="12" t="s">
        <v>5</v>
      </c>
      <c r="E558" s="12"/>
      <c r="F558" s="38">
        <f>F559</f>
        <v>150</v>
      </c>
      <c r="G558" s="38">
        <f>G559</f>
        <v>317.29999999999995</v>
      </c>
      <c r="H558" s="38">
        <f>H559</f>
        <v>317.29999999999995</v>
      </c>
      <c r="I558" s="55">
        <f t="shared" si="89"/>
        <v>211.5333333333333</v>
      </c>
      <c r="J558" s="55">
        <f t="shared" si="90"/>
        <v>100</v>
      </c>
    </row>
    <row r="559" spans="1:10" s="15" customFormat="1" ht="36" customHeight="1" outlineLevel="5">
      <c r="A559" s="28" t="s">
        <v>155</v>
      </c>
      <c r="B559" s="12" t="s">
        <v>17</v>
      </c>
      <c r="C559" s="12" t="s">
        <v>344</v>
      </c>
      <c r="D559" s="12" t="s">
        <v>5</v>
      </c>
      <c r="E559" s="12"/>
      <c r="F559" s="38">
        <f>F560+F561</f>
        <v>150</v>
      </c>
      <c r="G559" s="38">
        <f>G560+G561</f>
        <v>317.29999999999995</v>
      </c>
      <c r="H559" s="38">
        <f>H560+H561</f>
        <v>317.29999999999995</v>
      </c>
      <c r="I559" s="55">
        <f t="shared" si="89"/>
        <v>211.5333333333333</v>
      </c>
      <c r="J559" s="55">
        <f t="shared" si="90"/>
        <v>100</v>
      </c>
    </row>
    <row r="560" spans="1:10" s="15" customFormat="1" ht="22.5" customHeight="1" outlineLevel="5">
      <c r="A560" s="43" t="s">
        <v>251</v>
      </c>
      <c r="B560" s="42" t="s">
        <v>17</v>
      </c>
      <c r="C560" s="42" t="s">
        <v>344</v>
      </c>
      <c r="D560" s="42" t="s">
        <v>252</v>
      </c>
      <c r="E560" s="42"/>
      <c r="F560" s="61">
        <v>70</v>
      </c>
      <c r="G560" s="61">
        <v>142.1</v>
      </c>
      <c r="H560" s="61">
        <v>142.1</v>
      </c>
      <c r="I560" s="55">
        <f t="shared" si="89"/>
        <v>202.99999999999997</v>
      </c>
      <c r="J560" s="55">
        <f t="shared" si="90"/>
        <v>100</v>
      </c>
    </row>
    <row r="561" spans="1:10" s="15" customFormat="1" ht="15.75" outlineLevel="5">
      <c r="A561" s="3" t="s">
        <v>85</v>
      </c>
      <c r="B561" s="4" t="s">
        <v>17</v>
      </c>
      <c r="C561" s="4" t="s">
        <v>344</v>
      </c>
      <c r="D561" s="4" t="s">
        <v>86</v>
      </c>
      <c r="E561" s="4"/>
      <c r="F561" s="39">
        <f>F562</f>
        <v>80</v>
      </c>
      <c r="G561" s="39">
        <f>G562</f>
        <v>175.2</v>
      </c>
      <c r="H561" s="39">
        <f>H562</f>
        <v>175.2</v>
      </c>
      <c r="I561" s="55">
        <f t="shared" si="89"/>
        <v>219</v>
      </c>
      <c r="J561" s="55">
        <f t="shared" si="90"/>
        <v>100</v>
      </c>
    </row>
    <row r="562" spans="1:10" s="15" customFormat="1" ht="31.5" outlineLevel="5">
      <c r="A562" s="21" t="s">
        <v>87</v>
      </c>
      <c r="B562" s="22" t="s">
        <v>17</v>
      </c>
      <c r="C562" s="22" t="s">
        <v>344</v>
      </c>
      <c r="D562" s="22" t="s">
        <v>88</v>
      </c>
      <c r="E562" s="22"/>
      <c r="F562" s="40">
        <v>80</v>
      </c>
      <c r="G562" s="40">
        <v>175.2</v>
      </c>
      <c r="H562" s="40">
        <v>175.2</v>
      </c>
      <c r="I562" s="55">
        <f t="shared" si="89"/>
        <v>219</v>
      </c>
      <c r="J562" s="55">
        <f t="shared" si="90"/>
        <v>100</v>
      </c>
    </row>
    <row r="563" spans="1:10" s="15" customFormat="1" ht="15.75" outlineLevel="5">
      <c r="A563" s="5" t="s">
        <v>288</v>
      </c>
      <c r="B563" s="6" t="s">
        <v>287</v>
      </c>
      <c r="C563" s="6" t="s">
        <v>208</v>
      </c>
      <c r="D563" s="6" t="s">
        <v>5</v>
      </c>
      <c r="E563" s="6"/>
      <c r="F563" s="37">
        <f>F577+F564</f>
        <v>4728.2599900000005</v>
      </c>
      <c r="G563" s="37">
        <f>G577+G564</f>
        <v>41606.3445</v>
      </c>
      <c r="H563" s="37">
        <f>H577+H564</f>
        <v>41606.34500000001</v>
      </c>
      <c r="I563" s="55">
        <f t="shared" si="89"/>
        <v>879.9504487484835</v>
      </c>
      <c r="J563" s="55">
        <f t="shared" si="90"/>
        <v>100.00000120173982</v>
      </c>
    </row>
    <row r="564" spans="1:10" s="15" customFormat="1" ht="15.75" outlineLevel="5">
      <c r="A564" s="27" t="s">
        <v>193</v>
      </c>
      <c r="B564" s="12" t="s">
        <v>287</v>
      </c>
      <c r="C564" s="12" t="s">
        <v>241</v>
      </c>
      <c r="D564" s="12" t="s">
        <v>5</v>
      </c>
      <c r="E564" s="12"/>
      <c r="F564" s="38">
        <f>F568+F571+F574+F565</f>
        <v>1149.99999</v>
      </c>
      <c r="G564" s="38">
        <f>G568+G571+G574+G565</f>
        <v>1265.8958400000001</v>
      </c>
      <c r="H564" s="38">
        <f>H568+H571+H574+H565</f>
        <v>1265.896</v>
      </c>
      <c r="I564" s="55">
        <f t="shared" si="89"/>
        <v>110.0779140006775</v>
      </c>
      <c r="J564" s="55">
        <f t="shared" si="90"/>
        <v>100.00001263927052</v>
      </c>
    </row>
    <row r="565" spans="1:10" s="15" customFormat="1" ht="31.5" outlineLevel="5">
      <c r="A565" s="28" t="s">
        <v>155</v>
      </c>
      <c r="B565" s="12" t="s">
        <v>287</v>
      </c>
      <c r="C565" s="12" t="s">
        <v>344</v>
      </c>
      <c r="D565" s="12" t="s">
        <v>5</v>
      </c>
      <c r="E565" s="12"/>
      <c r="F565" s="38">
        <f aca="true" t="shared" si="102" ref="F565:H566">F566</f>
        <v>0</v>
      </c>
      <c r="G565" s="38">
        <f t="shared" si="102"/>
        <v>3.19584</v>
      </c>
      <c r="H565" s="38">
        <f t="shared" si="102"/>
        <v>3.196</v>
      </c>
      <c r="I565" s="55"/>
      <c r="J565" s="55">
        <f>H565/G565*100</f>
        <v>100.00500650846101</v>
      </c>
    </row>
    <row r="566" spans="1:10" s="15" customFormat="1" ht="31.5" outlineLevel="5">
      <c r="A566" s="3" t="s">
        <v>458</v>
      </c>
      <c r="B566" s="4" t="s">
        <v>287</v>
      </c>
      <c r="C566" s="4" t="s">
        <v>344</v>
      </c>
      <c r="D566" s="4" t="s">
        <v>86</v>
      </c>
      <c r="E566" s="4"/>
      <c r="F566" s="39">
        <f t="shared" si="102"/>
        <v>0</v>
      </c>
      <c r="G566" s="39">
        <f t="shared" si="102"/>
        <v>3.19584</v>
      </c>
      <c r="H566" s="39">
        <f t="shared" si="102"/>
        <v>3.196</v>
      </c>
      <c r="I566" s="55"/>
      <c r="J566" s="55">
        <f>H566/G566*100</f>
        <v>100.00500650846101</v>
      </c>
    </row>
    <row r="567" spans="1:10" s="15" customFormat="1" ht="15.75" outlineLevel="5">
      <c r="A567" s="21" t="s">
        <v>391</v>
      </c>
      <c r="B567" s="22" t="s">
        <v>287</v>
      </c>
      <c r="C567" s="22" t="s">
        <v>344</v>
      </c>
      <c r="D567" s="22" t="s">
        <v>390</v>
      </c>
      <c r="E567" s="22"/>
      <c r="F567" s="40">
        <v>0</v>
      </c>
      <c r="G567" s="40">
        <v>3.19584</v>
      </c>
      <c r="H567" s="40">
        <v>3.196</v>
      </c>
      <c r="I567" s="55"/>
      <c r="J567" s="55">
        <f>H567/G567*100</f>
        <v>100.00500650846101</v>
      </c>
    </row>
    <row r="568" spans="1:10" s="15" customFormat="1" ht="47.25" outlineLevel="5">
      <c r="A568" s="28" t="s">
        <v>439</v>
      </c>
      <c r="B568" s="12" t="s">
        <v>287</v>
      </c>
      <c r="C568" s="12" t="s">
        <v>437</v>
      </c>
      <c r="D568" s="12" t="s">
        <v>5</v>
      </c>
      <c r="E568" s="12"/>
      <c r="F568" s="38">
        <f aca="true" t="shared" si="103" ref="F568:H569">F569</f>
        <v>1115.49999</v>
      </c>
      <c r="G568" s="38">
        <f t="shared" si="103"/>
        <v>1115.49999</v>
      </c>
      <c r="H568" s="38">
        <f t="shared" si="103"/>
        <v>1115.5</v>
      </c>
      <c r="I568" s="55">
        <f t="shared" si="89"/>
        <v>100.000000896459</v>
      </c>
      <c r="J568" s="55">
        <f t="shared" si="90"/>
        <v>100.000000896459</v>
      </c>
    </row>
    <row r="569" spans="1:10" s="15" customFormat="1" ht="15.75" outlineLevel="5">
      <c r="A569" s="3" t="s">
        <v>85</v>
      </c>
      <c r="B569" s="4" t="s">
        <v>287</v>
      </c>
      <c r="C569" s="4" t="s">
        <v>437</v>
      </c>
      <c r="D569" s="4" t="s">
        <v>86</v>
      </c>
      <c r="E569" s="4"/>
      <c r="F569" s="39">
        <f t="shared" si="103"/>
        <v>1115.49999</v>
      </c>
      <c r="G569" s="39">
        <f t="shared" si="103"/>
        <v>1115.49999</v>
      </c>
      <c r="H569" s="39">
        <f t="shared" si="103"/>
        <v>1115.5</v>
      </c>
      <c r="I569" s="55">
        <f t="shared" si="89"/>
        <v>100.000000896459</v>
      </c>
      <c r="J569" s="55">
        <f t="shared" si="90"/>
        <v>100.000000896459</v>
      </c>
    </row>
    <row r="570" spans="1:10" s="15" customFormat="1" ht="31.5" outlineLevel="5">
      <c r="A570" s="25" t="s">
        <v>87</v>
      </c>
      <c r="B570" s="22" t="s">
        <v>287</v>
      </c>
      <c r="C570" s="22" t="s">
        <v>437</v>
      </c>
      <c r="D570" s="22" t="s">
        <v>88</v>
      </c>
      <c r="E570" s="22"/>
      <c r="F570" s="40">
        <v>1115.49999</v>
      </c>
      <c r="G570" s="40">
        <v>1115.49999</v>
      </c>
      <c r="H570" s="40">
        <v>1115.5</v>
      </c>
      <c r="I570" s="55">
        <f t="shared" si="89"/>
        <v>100.000000896459</v>
      </c>
      <c r="J570" s="55">
        <f t="shared" si="90"/>
        <v>100.000000896459</v>
      </c>
    </row>
    <row r="571" spans="1:10" s="15" customFormat="1" ht="47.25" outlineLevel="5">
      <c r="A571" s="28" t="s">
        <v>440</v>
      </c>
      <c r="B571" s="12" t="s">
        <v>287</v>
      </c>
      <c r="C571" s="12" t="s">
        <v>438</v>
      </c>
      <c r="D571" s="12" t="s">
        <v>5</v>
      </c>
      <c r="E571" s="12"/>
      <c r="F571" s="38">
        <f aca="true" t="shared" si="104" ref="F571:H575">F572</f>
        <v>34.5</v>
      </c>
      <c r="G571" s="38">
        <f t="shared" si="104"/>
        <v>147.20001</v>
      </c>
      <c r="H571" s="38">
        <f t="shared" si="104"/>
        <v>147.2</v>
      </c>
      <c r="I571" s="55">
        <f t="shared" si="89"/>
        <v>426.6666666666667</v>
      </c>
      <c r="J571" s="55">
        <f t="shared" si="90"/>
        <v>99.99999320652219</v>
      </c>
    </row>
    <row r="572" spans="1:10" s="15" customFormat="1" ht="15.75" outlineLevel="5">
      <c r="A572" s="3" t="s">
        <v>85</v>
      </c>
      <c r="B572" s="4" t="s">
        <v>287</v>
      </c>
      <c r="C572" s="4" t="s">
        <v>438</v>
      </c>
      <c r="D572" s="4" t="s">
        <v>86</v>
      </c>
      <c r="E572" s="4"/>
      <c r="F572" s="39">
        <f t="shared" si="104"/>
        <v>34.5</v>
      </c>
      <c r="G572" s="39">
        <f t="shared" si="104"/>
        <v>147.20001</v>
      </c>
      <c r="H572" s="39">
        <f t="shared" si="104"/>
        <v>147.2</v>
      </c>
      <c r="I572" s="55">
        <f t="shared" si="89"/>
        <v>426.6666666666667</v>
      </c>
      <c r="J572" s="55">
        <f t="shared" si="90"/>
        <v>99.99999320652219</v>
      </c>
    </row>
    <row r="573" spans="1:10" s="15" customFormat="1" ht="31.5" outlineLevel="5">
      <c r="A573" s="25" t="s">
        <v>87</v>
      </c>
      <c r="B573" s="22" t="s">
        <v>287</v>
      </c>
      <c r="C573" s="22" t="s">
        <v>438</v>
      </c>
      <c r="D573" s="22" t="s">
        <v>88</v>
      </c>
      <c r="E573" s="22"/>
      <c r="F573" s="40">
        <v>34.5</v>
      </c>
      <c r="G573" s="40">
        <v>147.20001</v>
      </c>
      <c r="H573" s="40">
        <v>147.2</v>
      </c>
      <c r="I573" s="55">
        <f t="shared" si="89"/>
        <v>426.6666666666667</v>
      </c>
      <c r="J573" s="55">
        <f t="shared" si="90"/>
        <v>99.99999320652219</v>
      </c>
    </row>
    <row r="574" spans="1:10" s="15" customFormat="1" ht="31.5" outlineLevel="5">
      <c r="A574" s="28" t="s">
        <v>442</v>
      </c>
      <c r="B574" s="12" t="s">
        <v>287</v>
      </c>
      <c r="C574" s="12" t="s">
        <v>441</v>
      </c>
      <c r="D574" s="12" t="s">
        <v>5</v>
      </c>
      <c r="E574" s="12"/>
      <c r="F574" s="38">
        <f t="shared" si="104"/>
        <v>0</v>
      </c>
      <c r="G574" s="38">
        <f t="shared" si="104"/>
        <v>0</v>
      </c>
      <c r="H574" s="38">
        <f t="shared" si="104"/>
        <v>0</v>
      </c>
      <c r="I574" s="55"/>
      <c r="J574" s="55"/>
    </row>
    <row r="575" spans="1:10" s="15" customFormat="1" ht="15.75" outlineLevel="5">
      <c r="A575" s="3" t="s">
        <v>85</v>
      </c>
      <c r="B575" s="4" t="s">
        <v>287</v>
      </c>
      <c r="C575" s="4" t="s">
        <v>441</v>
      </c>
      <c r="D575" s="4" t="s">
        <v>86</v>
      </c>
      <c r="E575" s="4"/>
      <c r="F575" s="39">
        <f t="shared" si="104"/>
        <v>0</v>
      </c>
      <c r="G575" s="39">
        <f t="shared" si="104"/>
        <v>0</v>
      </c>
      <c r="H575" s="39">
        <f t="shared" si="104"/>
        <v>0</v>
      </c>
      <c r="I575" s="55"/>
      <c r="J575" s="55"/>
    </row>
    <row r="576" spans="1:10" s="15" customFormat="1" ht="31.5" outlineLevel="5">
      <c r="A576" s="25" t="s">
        <v>87</v>
      </c>
      <c r="B576" s="22" t="s">
        <v>287</v>
      </c>
      <c r="C576" s="22" t="s">
        <v>441</v>
      </c>
      <c r="D576" s="22" t="s">
        <v>88</v>
      </c>
      <c r="E576" s="22"/>
      <c r="F576" s="40">
        <v>0</v>
      </c>
      <c r="G576" s="40">
        <v>0</v>
      </c>
      <c r="H576" s="40">
        <v>0</v>
      </c>
      <c r="I576" s="55"/>
      <c r="J576" s="55"/>
    </row>
    <row r="577" spans="1:10" s="15" customFormat="1" ht="31.5" outlineLevel="5">
      <c r="A577" s="27" t="s">
        <v>395</v>
      </c>
      <c r="B577" s="12" t="s">
        <v>287</v>
      </c>
      <c r="C577" s="12" t="s">
        <v>394</v>
      </c>
      <c r="D577" s="12" t="s">
        <v>5</v>
      </c>
      <c r="E577" s="12"/>
      <c r="F577" s="38">
        <f>F581+F584+F578</f>
        <v>3578.26</v>
      </c>
      <c r="G577" s="38">
        <f>G581+G584+G578</f>
        <v>40340.44866</v>
      </c>
      <c r="H577" s="38">
        <f>H581+H584+H578</f>
        <v>40340.44900000001</v>
      </c>
      <c r="I577" s="55">
        <f aca="true" t="shared" si="105" ref="I577:I609">H577/F577*100</f>
        <v>1127.376126944381</v>
      </c>
      <c r="J577" s="55">
        <f aca="true" t="shared" si="106" ref="J577:J609">H577/G577*100</f>
        <v>100.00000084282654</v>
      </c>
    </row>
    <row r="578" spans="1:10" s="15" customFormat="1" ht="47.25" outlineLevel="5">
      <c r="A578" s="28" t="s">
        <v>480</v>
      </c>
      <c r="B578" s="12" t="s">
        <v>287</v>
      </c>
      <c r="C578" s="12" t="s">
        <v>422</v>
      </c>
      <c r="D578" s="12" t="s">
        <v>5</v>
      </c>
      <c r="E578" s="12"/>
      <c r="F578" s="38">
        <f aca="true" t="shared" si="107" ref="F578:H579">F579</f>
        <v>0</v>
      </c>
      <c r="G578" s="38">
        <f t="shared" si="107"/>
        <v>836.38339</v>
      </c>
      <c r="H578" s="38">
        <f t="shared" si="107"/>
        <v>836.383</v>
      </c>
      <c r="I578" s="55"/>
      <c r="J578" s="55">
        <f>H578/G578*100</f>
        <v>99.99995337066653</v>
      </c>
    </row>
    <row r="579" spans="1:10" s="15" customFormat="1" ht="15.75" outlineLevel="5">
      <c r="A579" s="71" t="s">
        <v>262</v>
      </c>
      <c r="B579" s="64" t="s">
        <v>287</v>
      </c>
      <c r="C579" s="64" t="s">
        <v>422</v>
      </c>
      <c r="D579" s="64" t="s">
        <v>261</v>
      </c>
      <c r="E579" s="64"/>
      <c r="F579" s="65">
        <f t="shared" si="107"/>
        <v>0</v>
      </c>
      <c r="G579" s="65">
        <f t="shared" si="107"/>
        <v>836.38339</v>
      </c>
      <c r="H579" s="65">
        <f t="shared" si="107"/>
        <v>836.383</v>
      </c>
      <c r="I579" s="55"/>
      <c r="J579" s="55">
        <f>H579/G579*100</f>
        <v>99.99995337066653</v>
      </c>
    </row>
    <row r="580" spans="1:10" s="15" customFormat="1" ht="47.25" outlineLevel="5">
      <c r="A580" s="21" t="s">
        <v>460</v>
      </c>
      <c r="B580" s="22" t="s">
        <v>287</v>
      </c>
      <c r="C580" s="42" t="s">
        <v>422</v>
      </c>
      <c r="D580" s="22" t="s">
        <v>260</v>
      </c>
      <c r="E580" s="12"/>
      <c r="F580" s="61">
        <v>0</v>
      </c>
      <c r="G580" s="61">
        <v>836.38339</v>
      </c>
      <c r="H580" s="61">
        <v>836.383</v>
      </c>
      <c r="I580" s="55"/>
      <c r="J580" s="55">
        <f>H580/G580*100</f>
        <v>99.99995337066653</v>
      </c>
    </row>
    <row r="581" spans="1:10" s="15" customFormat="1" ht="35.25" customHeight="1" outlineLevel="5">
      <c r="A581" s="28" t="s">
        <v>307</v>
      </c>
      <c r="B581" s="12" t="s">
        <v>287</v>
      </c>
      <c r="C581" s="12" t="s">
        <v>413</v>
      </c>
      <c r="D581" s="12" t="s">
        <v>5</v>
      </c>
      <c r="E581" s="12"/>
      <c r="F581" s="38">
        <f aca="true" t="shared" si="108" ref="F581:H582">F582</f>
        <v>3257.26</v>
      </c>
      <c r="G581" s="38">
        <f t="shared" si="108"/>
        <v>39188.03276</v>
      </c>
      <c r="H581" s="38">
        <f t="shared" si="108"/>
        <v>39188.033</v>
      </c>
      <c r="I581" s="55">
        <f t="shared" si="105"/>
        <v>1203.098094717646</v>
      </c>
      <c r="J581" s="55">
        <f t="shared" si="106"/>
        <v>100.00000061243186</v>
      </c>
    </row>
    <row r="582" spans="1:10" s="15" customFormat="1" ht="15.75" outlineLevel="5">
      <c r="A582" s="71" t="s">
        <v>262</v>
      </c>
      <c r="B582" s="64" t="s">
        <v>287</v>
      </c>
      <c r="C582" s="64" t="s">
        <v>413</v>
      </c>
      <c r="D582" s="64" t="s">
        <v>261</v>
      </c>
      <c r="E582" s="64"/>
      <c r="F582" s="65">
        <f t="shared" si="108"/>
        <v>3257.26</v>
      </c>
      <c r="G582" s="65">
        <f t="shared" si="108"/>
        <v>39188.03276</v>
      </c>
      <c r="H582" s="65">
        <f t="shared" si="108"/>
        <v>39188.033</v>
      </c>
      <c r="I582" s="55">
        <f t="shared" si="105"/>
        <v>1203.098094717646</v>
      </c>
      <c r="J582" s="55">
        <f t="shared" si="106"/>
        <v>100.00000061243186</v>
      </c>
    </row>
    <row r="583" spans="1:10" s="15" customFormat="1" ht="47.25" outlineLevel="5">
      <c r="A583" s="21" t="s">
        <v>263</v>
      </c>
      <c r="B583" s="22" t="s">
        <v>287</v>
      </c>
      <c r="C583" s="22" t="s">
        <v>413</v>
      </c>
      <c r="D583" s="22" t="s">
        <v>260</v>
      </c>
      <c r="E583" s="22"/>
      <c r="F583" s="40">
        <v>3257.26</v>
      </c>
      <c r="G583" s="40">
        <v>39188.03276</v>
      </c>
      <c r="H583" s="40">
        <v>39188.033</v>
      </c>
      <c r="I583" s="55">
        <f t="shared" si="105"/>
        <v>1203.098094717646</v>
      </c>
      <c r="J583" s="55">
        <f t="shared" si="106"/>
        <v>100.00000061243186</v>
      </c>
    </row>
    <row r="584" spans="1:10" s="15" customFormat="1" ht="36.75" customHeight="1" outlineLevel="5">
      <c r="A584" s="28" t="s">
        <v>298</v>
      </c>
      <c r="B584" s="12" t="s">
        <v>287</v>
      </c>
      <c r="C584" s="12" t="s">
        <v>414</v>
      </c>
      <c r="D584" s="12" t="s">
        <v>5</v>
      </c>
      <c r="E584" s="12"/>
      <c r="F584" s="38">
        <f aca="true" t="shared" si="109" ref="F584:H585">F585</f>
        <v>321</v>
      </c>
      <c r="G584" s="38">
        <f t="shared" si="109"/>
        <v>316.03251</v>
      </c>
      <c r="H584" s="38">
        <f t="shared" si="109"/>
        <v>316.033</v>
      </c>
      <c r="I584" s="55">
        <f t="shared" si="105"/>
        <v>98.4526479750779</v>
      </c>
      <c r="J584" s="55">
        <f t="shared" si="106"/>
        <v>100.00015504733992</v>
      </c>
    </row>
    <row r="585" spans="1:10" s="15" customFormat="1" ht="15.75" outlineLevel="5">
      <c r="A585" s="71" t="s">
        <v>262</v>
      </c>
      <c r="B585" s="64" t="s">
        <v>287</v>
      </c>
      <c r="C585" s="64" t="s">
        <v>414</v>
      </c>
      <c r="D585" s="64" t="s">
        <v>261</v>
      </c>
      <c r="E585" s="64"/>
      <c r="F585" s="65">
        <f t="shared" si="109"/>
        <v>321</v>
      </c>
      <c r="G585" s="65">
        <f t="shared" si="109"/>
        <v>316.03251</v>
      </c>
      <c r="H585" s="65">
        <f t="shared" si="109"/>
        <v>316.033</v>
      </c>
      <c r="I585" s="55">
        <f t="shared" si="105"/>
        <v>98.4526479750779</v>
      </c>
      <c r="J585" s="55">
        <f t="shared" si="106"/>
        <v>100.00015504733992</v>
      </c>
    </row>
    <row r="586" spans="1:10" s="15" customFormat="1" ht="47.25" outlineLevel="5">
      <c r="A586" s="21" t="s">
        <v>263</v>
      </c>
      <c r="B586" s="22" t="s">
        <v>287</v>
      </c>
      <c r="C586" s="22" t="s">
        <v>414</v>
      </c>
      <c r="D586" s="22" t="s">
        <v>260</v>
      </c>
      <c r="E586" s="22"/>
      <c r="F586" s="40">
        <f>101+220</f>
        <v>321</v>
      </c>
      <c r="G586" s="40">
        <v>316.03251</v>
      </c>
      <c r="H586" s="40">
        <v>316.033</v>
      </c>
      <c r="I586" s="55">
        <f t="shared" si="105"/>
        <v>98.4526479750779</v>
      </c>
      <c r="J586" s="55">
        <f t="shared" si="106"/>
        <v>100.00015504733992</v>
      </c>
    </row>
    <row r="587" spans="1:10" s="15" customFormat="1" ht="18.75" outlineLevel="5">
      <c r="A587" s="10" t="s">
        <v>70</v>
      </c>
      <c r="B587" s="11" t="s">
        <v>71</v>
      </c>
      <c r="C587" s="11" t="s">
        <v>208</v>
      </c>
      <c r="D587" s="11" t="s">
        <v>5</v>
      </c>
      <c r="E587" s="11"/>
      <c r="F587" s="36">
        <f aca="true" t="shared" si="110" ref="F587:H592">F588</f>
        <v>4872</v>
      </c>
      <c r="G587" s="36">
        <f t="shared" si="110"/>
        <v>4872</v>
      </c>
      <c r="H587" s="36">
        <f t="shared" si="110"/>
        <v>4872</v>
      </c>
      <c r="I587" s="55">
        <f t="shared" si="105"/>
        <v>100</v>
      </c>
      <c r="J587" s="55">
        <f t="shared" si="106"/>
        <v>100</v>
      </c>
    </row>
    <row r="588" spans="1:10" s="15" customFormat="1" ht="31.5" customHeight="1" outlineLevel="5">
      <c r="A588" s="35" t="s">
        <v>45</v>
      </c>
      <c r="B588" s="20" t="s">
        <v>72</v>
      </c>
      <c r="C588" s="20" t="s">
        <v>242</v>
      </c>
      <c r="D588" s="20" t="s">
        <v>5</v>
      </c>
      <c r="E588" s="20"/>
      <c r="F588" s="56">
        <f t="shared" si="110"/>
        <v>4872</v>
      </c>
      <c r="G588" s="56">
        <f t="shared" si="110"/>
        <v>4872</v>
      </c>
      <c r="H588" s="56">
        <f t="shared" si="110"/>
        <v>4872</v>
      </c>
      <c r="I588" s="55">
        <f t="shared" si="105"/>
        <v>100</v>
      </c>
      <c r="J588" s="55">
        <f t="shared" si="106"/>
        <v>100</v>
      </c>
    </row>
    <row r="589" spans="1:10" s="15" customFormat="1" ht="31.5" customHeight="1" outlineLevel="5">
      <c r="A589" s="13" t="s">
        <v>119</v>
      </c>
      <c r="B589" s="6" t="s">
        <v>72</v>
      </c>
      <c r="C589" s="6" t="s">
        <v>209</v>
      </c>
      <c r="D589" s="6" t="s">
        <v>5</v>
      </c>
      <c r="E589" s="6"/>
      <c r="F589" s="37">
        <f t="shared" si="110"/>
        <v>4872</v>
      </c>
      <c r="G589" s="37">
        <f t="shared" si="110"/>
        <v>4872</v>
      </c>
      <c r="H589" s="37">
        <f t="shared" si="110"/>
        <v>4872</v>
      </c>
      <c r="I589" s="55">
        <f t="shared" si="105"/>
        <v>100</v>
      </c>
      <c r="J589" s="55">
        <f t="shared" si="106"/>
        <v>100</v>
      </c>
    </row>
    <row r="590" spans="1:10" s="15" customFormat="1" ht="31.5" outlineLevel="5">
      <c r="A590" s="13" t="s">
        <v>121</v>
      </c>
      <c r="B590" s="6" t="s">
        <v>72</v>
      </c>
      <c r="C590" s="6" t="s">
        <v>308</v>
      </c>
      <c r="D590" s="6" t="s">
        <v>5</v>
      </c>
      <c r="E590" s="6"/>
      <c r="F590" s="37">
        <f t="shared" si="110"/>
        <v>4872</v>
      </c>
      <c r="G590" s="37">
        <f t="shared" si="110"/>
        <v>4872</v>
      </c>
      <c r="H590" s="37">
        <f t="shared" si="110"/>
        <v>4872</v>
      </c>
      <c r="I590" s="55">
        <f t="shared" si="105"/>
        <v>100</v>
      </c>
      <c r="J590" s="55">
        <f t="shared" si="106"/>
        <v>100</v>
      </c>
    </row>
    <row r="591" spans="1:10" s="15" customFormat="1" ht="31.5" outlineLevel="5">
      <c r="A591" s="28" t="s">
        <v>156</v>
      </c>
      <c r="B591" s="12" t="s">
        <v>72</v>
      </c>
      <c r="C591" s="12" t="s">
        <v>345</v>
      </c>
      <c r="D591" s="12" t="s">
        <v>5</v>
      </c>
      <c r="E591" s="12"/>
      <c r="F591" s="38">
        <f t="shared" si="110"/>
        <v>4872</v>
      </c>
      <c r="G591" s="38">
        <f t="shared" si="110"/>
        <v>4872</v>
      </c>
      <c r="H591" s="38">
        <f t="shared" si="110"/>
        <v>4872</v>
      </c>
      <c r="I591" s="55">
        <f t="shared" si="105"/>
        <v>100</v>
      </c>
      <c r="J591" s="55">
        <f t="shared" si="106"/>
        <v>100</v>
      </c>
    </row>
    <row r="592" spans="1:10" s="15" customFormat="1" ht="15.75" outlineLevel="5">
      <c r="A592" s="3" t="s">
        <v>105</v>
      </c>
      <c r="B592" s="4" t="s">
        <v>72</v>
      </c>
      <c r="C592" s="4" t="s">
        <v>345</v>
      </c>
      <c r="D592" s="4" t="s">
        <v>106</v>
      </c>
      <c r="E592" s="4"/>
      <c r="F592" s="39">
        <f t="shared" si="110"/>
        <v>4872</v>
      </c>
      <c r="G592" s="39">
        <f t="shared" si="110"/>
        <v>4872</v>
      </c>
      <c r="H592" s="39">
        <f t="shared" si="110"/>
        <v>4872</v>
      </c>
      <c r="I592" s="55">
        <f t="shared" si="105"/>
        <v>100</v>
      </c>
      <c r="J592" s="55">
        <f t="shared" si="106"/>
        <v>100</v>
      </c>
    </row>
    <row r="593" spans="1:10" s="15" customFormat="1" ht="47.25" outlineLevel="5">
      <c r="A593" s="25" t="s">
        <v>169</v>
      </c>
      <c r="B593" s="22" t="s">
        <v>72</v>
      </c>
      <c r="C593" s="22" t="s">
        <v>345</v>
      </c>
      <c r="D593" s="22" t="s">
        <v>78</v>
      </c>
      <c r="E593" s="22"/>
      <c r="F593" s="40">
        <v>4872</v>
      </c>
      <c r="G593" s="40">
        <v>4872</v>
      </c>
      <c r="H593" s="40">
        <v>4872</v>
      </c>
      <c r="I593" s="55">
        <f t="shared" si="105"/>
        <v>100</v>
      </c>
      <c r="J593" s="55">
        <f t="shared" si="106"/>
        <v>100</v>
      </c>
    </row>
    <row r="594" spans="1:10" s="15" customFormat="1" ht="31.5" outlineLevel="5">
      <c r="A594" s="10" t="s">
        <v>65</v>
      </c>
      <c r="B594" s="11" t="s">
        <v>66</v>
      </c>
      <c r="C594" s="11" t="s">
        <v>242</v>
      </c>
      <c r="D594" s="11" t="s">
        <v>5</v>
      </c>
      <c r="E594" s="11"/>
      <c r="F594" s="36">
        <f aca="true" t="shared" si="111" ref="F594:H598">F595</f>
        <v>0</v>
      </c>
      <c r="G594" s="36">
        <f t="shared" si="111"/>
        <v>0</v>
      </c>
      <c r="H594" s="36">
        <f t="shared" si="111"/>
        <v>0</v>
      </c>
      <c r="I594" s="55"/>
      <c r="J594" s="55"/>
    </row>
    <row r="595" spans="1:10" s="15" customFormat="1" ht="15.75" outlineLevel="5">
      <c r="A595" s="5" t="s">
        <v>28</v>
      </c>
      <c r="B595" s="6" t="s">
        <v>67</v>
      </c>
      <c r="C595" s="6" t="s">
        <v>242</v>
      </c>
      <c r="D595" s="6" t="s">
        <v>5</v>
      </c>
      <c r="E595" s="6"/>
      <c r="F595" s="37">
        <f t="shared" si="111"/>
        <v>0</v>
      </c>
      <c r="G595" s="37">
        <f t="shared" si="111"/>
        <v>0</v>
      </c>
      <c r="H595" s="37">
        <f t="shared" si="111"/>
        <v>0</v>
      </c>
      <c r="I595" s="55"/>
      <c r="J595" s="55"/>
    </row>
    <row r="596" spans="1:10" s="15" customFormat="1" ht="31.5" outlineLevel="5">
      <c r="A596" s="13" t="s">
        <v>119</v>
      </c>
      <c r="B596" s="6" t="s">
        <v>67</v>
      </c>
      <c r="C596" s="6" t="s">
        <v>209</v>
      </c>
      <c r="D596" s="6" t="s">
        <v>5</v>
      </c>
      <c r="E596" s="6"/>
      <c r="F596" s="37">
        <f t="shared" si="111"/>
        <v>0</v>
      </c>
      <c r="G596" s="37">
        <f t="shared" si="111"/>
        <v>0</v>
      </c>
      <c r="H596" s="37">
        <f t="shared" si="111"/>
        <v>0</v>
      </c>
      <c r="I596" s="55"/>
      <c r="J596" s="55"/>
    </row>
    <row r="597" spans="1:10" s="15" customFormat="1" ht="31.5" outlineLevel="5">
      <c r="A597" s="13" t="s">
        <v>121</v>
      </c>
      <c r="B597" s="6" t="s">
        <v>67</v>
      </c>
      <c r="C597" s="6" t="s">
        <v>308</v>
      </c>
      <c r="D597" s="6" t="s">
        <v>5</v>
      </c>
      <c r="E597" s="6"/>
      <c r="F597" s="37">
        <f t="shared" si="111"/>
        <v>0</v>
      </c>
      <c r="G597" s="37">
        <f t="shared" si="111"/>
        <v>0</v>
      </c>
      <c r="H597" s="37">
        <f t="shared" si="111"/>
        <v>0</v>
      </c>
      <c r="I597" s="55"/>
      <c r="J597" s="55"/>
    </row>
    <row r="598" spans="1:10" s="15" customFormat="1" ht="31.5" outlineLevel="5">
      <c r="A598" s="23" t="s">
        <v>157</v>
      </c>
      <c r="B598" s="12" t="s">
        <v>67</v>
      </c>
      <c r="C598" s="12" t="s">
        <v>346</v>
      </c>
      <c r="D598" s="12" t="s">
        <v>5</v>
      </c>
      <c r="E598" s="12"/>
      <c r="F598" s="38">
        <f t="shared" si="111"/>
        <v>0</v>
      </c>
      <c r="G598" s="38">
        <f t="shared" si="111"/>
        <v>0</v>
      </c>
      <c r="H598" s="38">
        <f t="shared" si="111"/>
        <v>0</v>
      </c>
      <c r="I598" s="55"/>
      <c r="J598" s="55"/>
    </row>
    <row r="599" spans="1:10" s="15" customFormat="1" ht="15.75" outlineLevel="5">
      <c r="A599" s="43" t="s">
        <v>114</v>
      </c>
      <c r="B599" s="42" t="s">
        <v>67</v>
      </c>
      <c r="C599" s="42" t="s">
        <v>346</v>
      </c>
      <c r="D599" s="42" t="s">
        <v>182</v>
      </c>
      <c r="E599" s="42"/>
      <c r="F599" s="61">
        <v>0</v>
      </c>
      <c r="G599" s="61">
        <v>0</v>
      </c>
      <c r="H599" s="61">
        <v>0</v>
      </c>
      <c r="I599" s="55"/>
      <c r="J599" s="55"/>
    </row>
    <row r="600" spans="1:10" s="15" customFormat="1" ht="48" customHeight="1" outlineLevel="5">
      <c r="A600" s="10" t="s">
        <v>75</v>
      </c>
      <c r="B600" s="11" t="s">
        <v>74</v>
      </c>
      <c r="C600" s="11" t="s">
        <v>242</v>
      </c>
      <c r="D600" s="11" t="s">
        <v>5</v>
      </c>
      <c r="E600" s="11"/>
      <c r="F600" s="36">
        <f aca="true" t="shared" si="112" ref="F600:H608">F601</f>
        <v>31123.396</v>
      </c>
      <c r="G600" s="36">
        <f t="shared" si="112"/>
        <v>31123.396</v>
      </c>
      <c r="H600" s="36">
        <f t="shared" si="112"/>
        <v>31123.396</v>
      </c>
      <c r="I600" s="55">
        <f t="shared" si="105"/>
        <v>100</v>
      </c>
      <c r="J600" s="55">
        <f t="shared" si="106"/>
        <v>100</v>
      </c>
    </row>
    <row r="601" spans="1:10" s="15" customFormat="1" ht="47.25" outlineLevel="5">
      <c r="A601" s="13" t="s">
        <v>77</v>
      </c>
      <c r="B601" s="6" t="s">
        <v>76</v>
      </c>
      <c r="C601" s="6" t="s">
        <v>242</v>
      </c>
      <c r="D601" s="6" t="s">
        <v>5</v>
      </c>
      <c r="E601" s="6"/>
      <c r="F601" s="37">
        <f t="shared" si="112"/>
        <v>31123.396</v>
      </c>
      <c r="G601" s="37">
        <f t="shared" si="112"/>
        <v>31123.396</v>
      </c>
      <c r="H601" s="37">
        <f t="shared" si="112"/>
        <v>31123.396</v>
      </c>
      <c r="I601" s="55">
        <f t="shared" si="105"/>
        <v>100</v>
      </c>
      <c r="J601" s="55">
        <f t="shared" si="106"/>
        <v>100</v>
      </c>
    </row>
    <row r="602" spans="1:10" s="15" customFormat="1" ht="31.5" outlineLevel="5">
      <c r="A602" s="13" t="s">
        <v>119</v>
      </c>
      <c r="B602" s="6" t="s">
        <v>76</v>
      </c>
      <c r="C602" s="6" t="s">
        <v>209</v>
      </c>
      <c r="D602" s="6" t="s">
        <v>5</v>
      </c>
      <c r="E602" s="6"/>
      <c r="F602" s="37">
        <f t="shared" si="112"/>
        <v>31123.396</v>
      </c>
      <c r="G602" s="37">
        <f t="shared" si="112"/>
        <v>31123.396</v>
      </c>
      <c r="H602" s="37">
        <f t="shared" si="112"/>
        <v>31123.396</v>
      </c>
      <c r="I602" s="55">
        <f t="shared" si="105"/>
        <v>100</v>
      </c>
      <c r="J602" s="55">
        <f t="shared" si="106"/>
        <v>100</v>
      </c>
    </row>
    <row r="603" spans="1:10" s="15" customFormat="1" ht="31.5" outlineLevel="5">
      <c r="A603" s="13" t="s">
        <v>121</v>
      </c>
      <c r="B603" s="6" t="s">
        <v>76</v>
      </c>
      <c r="C603" s="6" t="s">
        <v>308</v>
      </c>
      <c r="D603" s="6" t="s">
        <v>5</v>
      </c>
      <c r="E603" s="6"/>
      <c r="F603" s="37">
        <f>F604+F607</f>
        <v>31123.396</v>
      </c>
      <c r="G603" s="37">
        <f>G604+G607</f>
        <v>31123.396</v>
      </c>
      <c r="H603" s="37">
        <f>H604+H607</f>
        <v>31123.396</v>
      </c>
      <c r="I603" s="55">
        <f t="shared" si="105"/>
        <v>100</v>
      </c>
      <c r="J603" s="55">
        <f t="shared" si="106"/>
        <v>100</v>
      </c>
    </row>
    <row r="604" spans="1:10" s="15" customFormat="1" ht="47.25" outlineLevel="5">
      <c r="A604" s="3" t="s">
        <v>158</v>
      </c>
      <c r="B604" s="4" t="s">
        <v>76</v>
      </c>
      <c r="C604" s="4" t="s">
        <v>347</v>
      </c>
      <c r="D604" s="4" t="s">
        <v>5</v>
      </c>
      <c r="E604" s="4"/>
      <c r="F604" s="39">
        <f t="shared" si="112"/>
        <v>9205.254</v>
      </c>
      <c r="G604" s="39">
        <f t="shared" si="112"/>
        <v>9205.254</v>
      </c>
      <c r="H604" s="39">
        <f t="shared" si="112"/>
        <v>9205.254</v>
      </c>
      <c r="I604" s="55">
        <f t="shared" si="105"/>
        <v>100</v>
      </c>
      <c r="J604" s="55">
        <f t="shared" si="106"/>
        <v>100</v>
      </c>
    </row>
    <row r="605" spans="1:10" s="15" customFormat="1" ht="15.75" outlineLevel="5">
      <c r="A605" s="3" t="s">
        <v>117</v>
      </c>
      <c r="B605" s="4" t="s">
        <v>76</v>
      </c>
      <c r="C605" s="4" t="s">
        <v>347</v>
      </c>
      <c r="D605" s="4" t="s">
        <v>118</v>
      </c>
      <c r="E605" s="4"/>
      <c r="F605" s="39">
        <f t="shared" si="112"/>
        <v>9205.254</v>
      </c>
      <c r="G605" s="39">
        <f t="shared" si="112"/>
        <v>9205.254</v>
      </c>
      <c r="H605" s="39">
        <f t="shared" si="112"/>
        <v>9205.254</v>
      </c>
      <c r="I605" s="55">
        <f t="shared" si="105"/>
        <v>100</v>
      </c>
      <c r="J605" s="55">
        <f t="shared" si="106"/>
        <v>100</v>
      </c>
    </row>
    <row r="606" spans="1:10" s="15" customFormat="1" ht="15.75" outlineLevel="5">
      <c r="A606" s="21" t="s">
        <v>115</v>
      </c>
      <c r="B606" s="22" t="s">
        <v>76</v>
      </c>
      <c r="C606" s="22" t="s">
        <v>347</v>
      </c>
      <c r="D606" s="22" t="s">
        <v>116</v>
      </c>
      <c r="E606" s="22"/>
      <c r="F606" s="40">
        <v>9205.254</v>
      </c>
      <c r="G606" s="40">
        <v>9205.254</v>
      </c>
      <c r="H606" s="40">
        <v>9205.254</v>
      </c>
      <c r="I606" s="55">
        <f t="shared" si="105"/>
        <v>100</v>
      </c>
      <c r="J606" s="55">
        <f t="shared" si="106"/>
        <v>100</v>
      </c>
    </row>
    <row r="607" spans="1:10" s="15" customFormat="1" ht="47.25" outlineLevel="5">
      <c r="A607" s="3" t="s">
        <v>270</v>
      </c>
      <c r="B607" s="4" t="s">
        <v>76</v>
      </c>
      <c r="C607" s="4" t="s">
        <v>348</v>
      </c>
      <c r="D607" s="4" t="s">
        <v>5</v>
      </c>
      <c r="E607" s="4"/>
      <c r="F607" s="39">
        <f t="shared" si="112"/>
        <v>21918.142</v>
      </c>
      <c r="G607" s="39">
        <f t="shared" si="112"/>
        <v>21918.142</v>
      </c>
      <c r="H607" s="39">
        <f t="shared" si="112"/>
        <v>21918.142</v>
      </c>
      <c r="I607" s="55">
        <f t="shared" si="105"/>
        <v>100</v>
      </c>
      <c r="J607" s="55">
        <f t="shared" si="106"/>
        <v>100</v>
      </c>
    </row>
    <row r="608" spans="1:10" s="15" customFormat="1" ht="15.75" outlineLevel="5">
      <c r="A608" s="3" t="s">
        <v>117</v>
      </c>
      <c r="B608" s="4" t="s">
        <v>76</v>
      </c>
      <c r="C608" s="4" t="s">
        <v>348</v>
      </c>
      <c r="D608" s="4" t="s">
        <v>118</v>
      </c>
      <c r="E608" s="4"/>
      <c r="F608" s="39">
        <f t="shared" si="112"/>
        <v>21918.142</v>
      </c>
      <c r="G608" s="39">
        <f t="shared" si="112"/>
        <v>21918.142</v>
      </c>
      <c r="H608" s="39">
        <f t="shared" si="112"/>
        <v>21918.142</v>
      </c>
      <c r="I608" s="55">
        <f t="shared" si="105"/>
        <v>100</v>
      </c>
      <c r="J608" s="55">
        <f t="shared" si="106"/>
        <v>100</v>
      </c>
    </row>
    <row r="609" spans="1:10" s="15" customFormat="1" ht="15.75" outlineLevel="5">
      <c r="A609" s="21" t="s">
        <v>115</v>
      </c>
      <c r="B609" s="22" t="s">
        <v>76</v>
      </c>
      <c r="C609" s="22" t="s">
        <v>348</v>
      </c>
      <c r="D609" s="22" t="s">
        <v>116</v>
      </c>
      <c r="E609" s="22"/>
      <c r="F609" s="40">
        <v>21918.142</v>
      </c>
      <c r="G609" s="40">
        <v>21918.142</v>
      </c>
      <c r="H609" s="40">
        <v>21918.142</v>
      </c>
      <c r="I609" s="55">
        <f t="shared" si="105"/>
        <v>100</v>
      </c>
      <c r="J609" s="55">
        <f t="shared" si="106"/>
        <v>100</v>
      </c>
    </row>
    <row r="610" spans="1:10" ht="18.75">
      <c r="A610" s="81" t="s">
        <v>23</v>
      </c>
      <c r="B610" s="81"/>
      <c r="C610" s="81"/>
      <c r="D610" s="81"/>
      <c r="E610" s="81"/>
      <c r="F610" s="62">
        <f>F9+F186+F203+F246+F299+F455+F488+F552+F587+F594+F600+F183</f>
        <v>1122116.37234</v>
      </c>
      <c r="G610" s="62">
        <f>G9+G186+G203+G246+G299+G455+G488+G552+G587+G594+G600+G183</f>
        <v>1309026.2945699997</v>
      </c>
      <c r="H610" s="62">
        <f>H9+H186+H203+H246+H299+H455+H488+H552+H587+H594+H600+H183</f>
        <v>1259279.655</v>
      </c>
      <c r="I610" s="55">
        <f>H610/F610*100</f>
        <v>112.22362368476695</v>
      </c>
      <c r="J610" s="55">
        <f>H610/G610*100</f>
        <v>96.19972190196982</v>
      </c>
    </row>
    <row r="611" spans="6:8" ht="12.75">
      <c r="F611" s="49"/>
      <c r="G611" s="49"/>
      <c r="H611" s="49"/>
    </row>
    <row r="612" spans="6:8" ht="12.75">
      <c r="F612" s="45"/>
      <c r="G612" s="45"/>
      <c r="H612" s="45"/>
    </row>
    <row r="613" ht="12.75">
      <c r="F613" s="45"/>
    </row>
    <row r="614" ht="12.75">
      <c r="F614" s="47"/>
    </row>
    <row r="615" ht="12.75">
      <c r="F615" s="45"/>
    </row>
    <row r="617" ht="12.75">
      <c r="F617" s="48"/>
    </row>
    <row r="621" ht="12.75">
      <c r="F621" s="45"/>
    </row>
  </sheetData>
  <sheetProtection/>
  <autoFilter ref="A8:J8"/>
  <mergeCells count="7">
    <mergeCell ref="A6:J6"/>
    <mergeCell ref="A5:J5"/>
    <mergeCell ref="A610:E610"/>
    <mergeCell ref="A7:H7"/>
    <mergeCell ref="G1:J1"/>
    <mergeCell ref="G2:J2"/>
    <mergeCell ref="G3:J3"/>
  </mergeCells>
  <printOptions/>
  <pageMargins left="0.5905511811023623" right="0.1968503937007874" top="0.3937007874015748" bottom="0.3937007874015748" header="0.1968503937007874" footer="0.196850393700787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AMMRUSER</cp:lastModifiedBy>
  <cp:lastPrinted>2023-03-22T23:48:59Z</cp:lastPrinted>
  <dcterms:created xsi:type="dcterms:W3CDTF">2008-11-11T04:53:42Z</dcterms:created>
  <dcterms:modified xsi:type="dcterms:W3CDTF">2023-05-30T01:18:38Z</dcterms:modified>
  <cp:category/>
  <cp:version/>
  <cp:contentType/>
  <cp:contentStatus/>
</cp:coreProperties>
</file>